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c7adaf2fa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e101aa8e1074e05"/>
    <x:sheet xmlns:r="http://schemas.openxmlformats.org/officeDocument/2006/relationships" name="Prepared" sheetId="2" r:id="R6a827fb87f6f4b40"/>
    <x:sheet xmlns:r="http://schemas.openxmlformats.org/officeDocument/2006/relationships" name="Raw export" sheetId="3" r:id="Reb8d327061f947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$#,##0.00"/>
    <x:numFmt numFmtId="202" formatCode="$#,##0"/>
    <x:numFmt numFmtId="203" formatCode="0.0%"/>
    <x:numFmt numFmtId="204" formatCode="#,##0"/>
    <x:numFmt numFmtId="205" formatCode="mmm"/>
  </x:numFmts>
  <x:fonts count="5">
    <x:font>
      <x:sz val="11"/>
      <x:name val="Carlito"/>
    </x:font>
    <x:font>
      <x:sz val="11"/>
      <x:color rgb="FF172B3A"/>
      <x:name val="Arial"/>
    </x:font>
    <x:font>
      <x:b/>
      <x:sz val="16"/>
      <x:color rgb="FF172B3A"/>
      <x:name val="Arial"/>
    </x:font>
    <x:font>
      <x:b/>
      <x:sz val="11"/>
      <x:color rgb="FFFFFFFF"/>
      <x:name val="Arial"/>
    </x:font>
    <x:font>
      <x:b/>
      <x:sz val="16"/>
      <x:color rgb="FF2457D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B3A"/>
      </x:patternFill>
    </x:fill>
    <x:fill>
      <x:patternFill patternType="solid">
        <x:fgColor rgb="FFFFF5D6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2">
    <x:dxf>
      <x:font>
        <x:color rgb="FF9A4D00"/>
      </x:font>
      <x:fill>
        <x:patternFill patternType="solid">
          <x:bgColor rgb="FFFFF0D5"/>
        </x:patternFill>
      </x:fill>
    </x:dxf>
    <x:dxf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31a4f859b43ea" /><Relationship Type="http://schemas.openxmlformats.org/officeDocument/2006/relationships/theme" Target="/xl/theme/theme1.xml" Id="Ra7c94e2b2d104bd1" /><Relationship Type="http://schemas.openxmlformats.org/officeDocument/2006/relationships/sharedStrings" Target="/xl/sharedStrings.xml" Id="R156f2572f1cd4cf6" /><Relationship Type="http://schemas.openxmlformats.org/officeDocument/2006/relationships/worksheet" Target="/xl/worksheets/sheet1.xml" Id="Rde101aa8e1074e05" /><Relationship Type="http://schemas.openxmlformats.org/officeDocument/2006/relationships/worksheet" Target="/xl/worksheets/sheet2.xml" Id="R6a827fb87f6f4b40" /><Relationship Type="http://schemas.openxmlformats.org/officeDocument/2006/relationships/worksheet" Target="/xl/worksheets/sheet3.xml" Id="Reb8d327061f9470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cc3d9c70857458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Revenue and gross profit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 USD</c:v>
          </c:tx>
          <c:spPr>
            <a:ln xmlns:a="http://schemas.openxmlformats.org/drawingml/2006/main" w="19050">
              <a:solidFill>
                <a:srgbClr val="2457D6"/>
              </a:solidFill>
              <a:prstDash val="solid"/>
            </a:ln>
          </c:spPr>
          <c:marker>
            <c:symbol val="none"/>
          </c:marker>
          <c:cat>
            <c:strRef>
              <c:f>'Prepared'!$J$5:$J$16</c:f>
              <c:strCache>
                <c:ptCount val="0"/>
              </c:strCache>
            </c:strRef>
          </c:cat>
          <c:val>
            <c:numRef>
              <c:f>'Prepared'!$K$5:$K$16</c:f>
              <c:numCache>
                <c:formatCode>$#,##0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Gross profit USD</c:v>
          </c:tx>
          <c:spPr>
            <a:ln xmlns:a="http://schemas.openxmlformats.org/drawingml/2006/main" w="19050">
              <a:solidFill>
                <a:srgbClr val="172B3A"/>
              </a:solidFill>
              <a:prstDash val="solid"/>
            </a:ln>
          </c:spPr>
          <c:marker>
            <c:symbol val="none"/>
          </c:marker>
          <c:cat>
            <c:strRef>
              <c:f>'Prepared'!$J$5:$J$16</c:f>
              <c:strCache>
                <c:ptCount val="0"/>
              </c:strCache>
            </c:strRef>
          </c:cat>
          <c:val>
            <c:numRef>
              <c:f>'Prepared'!$L$5:$L$16</c:f>
              <c:numCache>
                <c:formatCode>$#,##0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cc3d9c70857458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2" name="PreparedSales" displayName="PreparedSales" ref="A4:H304" headerRowCount="1" totalsRowCount="0" totalsRowShown="0">
  <x:tableColumns count="8">
    <x:tableColumn id="1" name="Order ID"/>
    <x:tableColumn id="2" name="Order Date"/>
    <x:tableColumn id="3" name="Channel"/>
    <x:tableColumn id="4" name="Status"/>
    <x:tableColumn id="5" name="Revenue USD"/>
    <x:tableColumn id="6" name="Cost USD"/>
    <x:tableColumn id="7" name="Decision"/>
    <x:tableColumn id="8" name="Gross profi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RawSales" displayName="RawSales" ref="A4:F304" headerRowCount="1" totalsRowCount="0" totalsRowShown="0">
  <x:tableColumns count="6">
    <x:tableColumn id="1" name="Order ID"/>
    <x:tableColumn id="2" name="Order Date"/>
    <x:tableColumn id="3" name="Channel"/>
    <x:tableColumn id="4" name="Status"/>
    <x:tableColumn id="5" name="Revenue USD"/>
    <x:tableColumn id="6" name="Cos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29f055ef0f541e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ffe85f3cd194fc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9b3d6d84c264a95" /></Relationships>
</file>

<file path=xl/worksheets/sheet1.xml><?xml version="1.0" encoding="utf-8"?>
<x:worksheet xmlns:x="http://schemas.openxmlformats.org/spreadsheetml/2006/main">
  <x:sheetPr>
    <x:tabColor rgb="FF172B3A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3" t="str">
        <x:v>BOLD PROOF ANALYTICS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 t="str">
        <x:v>Sales reporting demo. Fictional data. USD. 2026 reporting window.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8" customHeight="1">
      <x:c r="A5" s="5" t="str">
        <x:v>Revenue</x:v>
      </x:c>
      <x:c r="B5" s="5" t="str">
        <x:v>Gross profit</x:v>
      </x:c>
      <x:c r="C5" s="5" t="str">
        <x:v>Gross margin</x:v>
      </x:c>
      <x:c r="D5" s="5" t="str">
        <x:v>Orders</x:v>
      </x:c>
      <x:c r="E5" s="5" t="str">
        <x:v>Avg. order value</x:v>
      </x:c>
      <x:c r="F5" s="2"/>
      <x:c r="G5" s="2"/>
      <x:c r="H5" s="2"/>
      <x:c r="I5" s="2"/>
      <x:c r="J5" s="2"/>
      <x:c r="K5" s="2"/>
      <x:c r="L5" s="2"/>
    </x:row>
    <x:row r="6" ht="23" customHeight="1">
      <x:c r="A6" s="10" t="n">
        <x:f>SUM(B11:B22)</x:f>
        <x:v>208231</x:v>
      </x:c>
      <x:c r="B6" s="10" t="n">
        <x:f>SUM(C11:C22)</x:f>
        <x:v>81058</x:v>
      </x:c>
      <x:c r="C6" s="11" t="n">
        <x:f>IF(A6=0,"n.a.",B6/A6)</x:f>
        <x:v>0.3892696092320548</x:v>
      </x:c>
      <x:c r="D6" s="12" t="n">
        <x:f>SUM(D11:D22)</x:f>
        <x:v>113</x:v>
      </x:c>
      <x:c r="E6" s="13" t="n">
        <x:f>IF(D6=0,"n.a.",A6/D6)</x:f>
        <x:v>1842.7522123893805</x:v>
      </x:c>
      <x:c r="F6" s="2"/>
      <x:c r="G6" s="2"/>
      <x:c r="H6" s="2"/>
      <x:c r="I6" s="2"/>
      <x:c r="J6" s="2"/>
      <x:c r="K6" s="2"/>
      <x:c r="L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3" customHeight="1">
      <x:c r="A8" s="2" t="str">
        <x:v>Included completed orders only. Gross profit excludes overhead and taxes.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8" customHeight="1">
      <x:c r="A10" s="5" t="str">
        <x:v>Month (2026)</x:v>
      </x:c>
      <x:c r="B10" s="5" t="str">
        <x:v>Revenue USD</x:v>
      </x:c>
      <x:c r="C10" s="5" t="str">
        <x:v>Gross profit USD</x:v>
      </x:c>
      <x:c r="D10" s="5" t="str">
        <x:v>Orders</x:v>
      </x:c>
      <x:c r="E10" s="5" t="str">
        <x:v>Gross margin</x:v>
      </x:c>
      <x:c r="F10" s="2"/>
      <x:c r="G10" s="2"/>
      <x:c r="H10" s="2"/>
      <x:c r="I10" s="2"/>
      <x:c r="J10" s="2"/>
      <x:c r="K10" s="2"/>
      <x:c r="L10" s="2"/>
    </x:row>
    <x:row r="11" ht="23" customHeight="1">
      <x:c r="A11" s="21" t="n">
        <x:f>DATE(2026,1,1)</x:f>
        <x:v>46023</x:v>
      </x:c>
      <x:c r="B11" s="15" t="n">
        <x:f>IF(D11=0,"",SUMIFS('Prepared'!$E$5:$E$304,'Prepared'!$G$5:$G$304,"Include",'Prepared'!$B$5:$B$304,"&gt;="&amp;A11,'Prepared'!$B$5:$B$304,"&lt;"&amp;EDATE(A11,1)))</x:f>
        <x:v>33042</x:v>
      </x:c>
      <x:c r="C11" s="15" t="n">
        <x:f>IF(D11=0,"",SUMIFS('Prepared'!$H$5:$H$304,'Prepared'!$G$5:$G$304,"Include",'Prepared'!$B$5:$B$304,"&gt;="&amp;A11,'Prepared'!$B$5:$B$304,"&lt;"&amp;EDATE(A11,1)))</x:f>
        <x:v>12602</x:v>
      </x:c>
      <x:c r="D11" s="2" t="n">
        <x:f>COUNTIFS('Prepared'!$G$5:$G$304,"Include",'Prepared'!$B$5:$B$304,"&gt;="&amp;A11,'Prepared'!$B$5:$B$304,"&lt;"&amp;EDATE(A11,1))</x:f>
        <x:v>18</x:v>
      </x:c>
      <x:c r="E11" s="20" t="n">
        <x:f>IF(B11=0,"n.a.",C11/B11)</x:f>
        <x:v>0.38139337812481083</x:v>
      </x:c>
      <x:c r="F11" s="2"/>
      <x:c r="G11" s="2"/>
      <x:c r="H11" s="2"/>
      <x:c r="I11" s="2"/>
      <x:c r="J11" s="2"/>
      <x:c r="K11" s="2"/>
      <x:c r="L11" s="2"/>
    </x:row>
    <x:row r="12" ht="23" customHeight="1">
      <x:c r="A12" s="21" t="n">
        <x:f>DATE(2026,2,1)</x:f>
        <x:v>46054</x:v>
      </x:c>
      <x:c r="B12" s="15" t="n">
        <x:f>IF(D12=0,"",SUMIFS('Prepared'!$E$5:$E$304,'Prepared'!$G$5:$G$304,"Include",'Prepared'!$B$5:$B$304,"&gt;="&amp;A12,'Prepared'!$B$5:$B$304,"&lt;"&amp;EDATE(A12,1)))</x:f>
        <x:v>34441</x:v>
      </x:c>
      <x:c r="C12" s="15" t="n">
        <x:f>IF(D12=0,"",SUMIFS('Prepared'!$H$5:$H$304,'Prepared'!$G$5:$G$304,"Include",'Prepared'!$B$5:$B$304,"&gt;="&amp;A12,'Prepared'!$B$5:$B$304,"&lt;"&amp;EDATE(A12,1)))</x:f>
        <x:v>13640</x:v>
      </x:c>
      <x:c r="D12" s="2" t="n">
        <x:f>COUNTIFS('Prepared'!$G$5:$G$304,"Include",'Prepared'!$B$5:$B$304,"&gt;="&amp;A12,'Prepared'!$B$5:$B$304,"&lt;"&amp;EDATE(A12,1))</x:f>
        <x:v>19</x:v>
      </x:c>
      <x:c r="E12" s="20" t="n">
        <x:f>IF(B12=0,"n.a.",C12/B12)</x:f>
        <x:v>0.39603960396039606</x:v>
      </x:c>
      <x:c r="F12" s="2"/>
      <x:c r="G12" s="2"/>
      <x:c r="H12" s="2"/>
      <x:c r="I12" s="2"/>
      <x:c r="J12" s="2"/>
      <x:c r="K12" s="2"/>
      <x:c r="L12" s="2"/>
    </x:row>
    <x:row r="13" ht="23" customHeight="1">
      <x:c r="A13" s="21" t="n">
        <x:f>DATE(2026,3,1)</x:f>
        <x:v>46082</x:v>
      </x:c>
      <x:c r="B13" s="15" t="n">
        <x:f>IF(D13=0,"",SUMIFS('Prepared'!$E$5:$E$304,'Prepared'!$G$5:$G$304,"Include",'Prepared'!$B$5:$B$304,"&gt;="&amp;A13,'Prepared'!$B$5:$B$304,"&lt;"&amp;EDATE(A13,1)))</x:f>
        <x:v>35945</x:v>
      </x:c>
      <x:c r="C13" s="15" t="n">
        <x:f>IF(D13=0,"",SUMIFS('Prepared'!$H$5:$H$304,'Prepared'!$G$5:$G$304,"Include",'Prepared'!$B$5:$B$304,"&gt;="&amp;A13,'Prepared'!$B$5:$B$304,"&lt;"&amp;EDATE(A13,1)))</x:f>
        <x:v>14126</x:v>
      </x:c>
      <x:c r="D13" s="2" t="n">
        <x:f>COUNTIFS('Prepared'!$G$5:$G$304,"Include",'Prepared'!$B$5:$B$304,"&gt;="&amp;A13,'Prepared'!$B$5:$B$304,"&lt;"&amp;EDATE(A13,1))</x:f>
        <x:v>19</x:v>
      </x:c>
      <x:c r="E13" s="20" t="n">
        <x:f>IF(B13=0,"n.a.",C13/B13)</x:f>
        <x:v>0.39298928919182086</x:v>
      </x:c>
      <x:c r="F13" s="2"/>
      <x:c r="G13" s="2"/>
      <x:c r="H13" s="2"/>
      <x:c r="I13" s="2"/>
      <x:c r="J13" s="2"/>
      <x:c r="K13" s="2"/>
      <x:c r="L13" s="2"/>
    </x:row>
    <x:row r="14" ht="23" customHeight="1">
      <x:c r="A14" s="21" t="n">
        <x:f>DATE(2026,4,1)</x:f>
        <x:v>46113</x:v>
      </x:c>
      <x:c r="B14" s="15" t="n">
        <x:f>IF(D14=0,"",SUMIFS('Prepared'!$E$5:$E$304,'Prepared'!$G$5:$G$304,"Include",'Prepared'!$B$5:$B$304,"&gt;="&amp;A14,'Prepared'!$B$5:$B$304,"&lt;"&amp;EDATE(A14,1)))</x:f>
        <x:v>34572</x:v>
      </x:c>
      <x:c r="C14" s="15" t="n">
        <x:f>IF(D14=0,"",SUMIFS('Prepared'!$H$5:$H$304,'Prepared'!$G$5:$G$304,"Include",'Prepared'!$B$5:$B$304,"&gt;="&amp;A14,'Prepared'!$B$5:$B$304,"&lt;"&amp;EDATE(A14,1)))</x:f>
        <x:v>13746</x:v>
      </x:c>
      <x:c r="D14" s="2" t="n">
        <x:f>COUNTIFS('Prepared'!$G$5:$G$304,"Include",'Prepared'!$B$5:$B$304,"&gt;="&amp;A14,'Prepared'!$B$5:$B$304,"&lt;"&amp;EDATE(A14,1))</x:f>
        <x:v>19</x:v>
      </x:c>
      <x:c r="E14" s="20" t="n">
        <x:f>IF(B14=0,"n.a.",C14/B14)</x:f>
        <x:v>0.39760499826449147</x:v>
      </x:c>
      <x:c r="F14" s="2"/>
      <x:c r="G14" s="2"/>
      <x:c r="H14" s="2"/>
      <x:c r="I14" s="2"/>
      <x:c r="J14" s="2"/>
      <x:c r="K14" s="2"/>
      <x:c r="L14" s="2"/>
    </x:row>
    <x:row r="15" ht="23" customHeight="1">
      <x:c r="A15" s="21" t="n">
        <x:f>DATE(2026,5,1)</x:f>
        <x:v>46143</x:v>
      </x:c>
      <x:c r="B15" s="15" t="n">
        <x:f>IF(D15=0,"",SUMIFS('Prepared'!$E$5:$E$304,'Prepared'!$G$5:$G$304,"Include",'Prepared'!$B$5:$B$304,"&gt;="&amp;A15,'Prepared'!$B$5:$B$304,"&lt;"&amp;EDATE(A15,1)))</x:f>
        <x:v>35528</x:v>
      </x:c>
      <x:c r="C15" s="15" t="n">
        <x:f>IF(D15=0,"",SUMIFS('Prepared'!$H$5:$H$304,'Prepared'!$G$5:$G$304,"Include",'Prepared'!$B$5:$B$304,"&gt;="&amp;A15,'Prepared'!$B$5:$B$304,"&lt;"&amp;EDATE(A15,1)))</x:f>
        <x:v>13461</x:v>
      </x:c>
      <x:c r="D15" s="2" t="n">
        <x:f>COUNTIFS('Prepared'!$G$5:$G$304,"Include",'Prepared'!$B$5:$B$304,"&gt;="&amp;A15,'Prepared'!$B$5:$B$304,"&lt;"&amp;EDATE(A15,1))</x:f>
        <x:v>19</x:v>
      </x:c>
      <x:c r="E15" s="20" t="n">
        <x:f>IF(B15=0,"n.a.",C15/B15)</x:f>
        <x:v>0.37888426030173383</x:v>
      </x:c>
      <x:c r="F15" s="2"/>
      <x:c r="G15" s="2"/>
      <x:c r="H15" s="2"/>
      <x:c r="I15" s="2"/>
      <x:c r="J15" s="2"/>
      <x:c r="K15" s="2"/>
      <x:c r="L15" s="2"/>
    </x:row>
    <x:row r="16" ht="23" customHeight="1">
      <x:c r="A16" s="21" t="n">
        <x:f>DATE(2026,6,1)</x:f>
        <x:v>46174</x:v>
      </x:c>
      <x:c r="B16" s="15" t="n">
        <x:f>IF(D16=0,"",SUMIFS('Prepared'!$E$5:$E$304,'Prepared'!$G$5:$G$304,"Include",'Prepared'!$B$5:$B$304,"&gt;="&amp;A16,'Prepared'!$B$5:$B$304,"&lt;"&amp;EDATE(A16,1)))</x:f>
        <x:v>34703</x:v>
      </x:c>
      <x:c r="C16" s="15" t="n">
        <x:f>IF(D16=0,"",SUMIFS('Prepared'!$H$5:$H$304,'Prepared'!$G$5:$G$304,"Include",'Prepared'!$B$5:$B$304,"&gt;="&amp;A16,'Prepared'!$B$5:$B$304,"&lt;"&amp;EDATE(A16,1)))</x:f>
        <x:v>13483</x:v>
      </x:c>
      <x:c r="D16" s="2" t="n">
        <x:f>COUNTIFS('Prepared'!$G$5:$G$304,"Include",'Prepared'!$B$5:$B$304,"&gt;="&amp;A16,'Prepared'!$B$5:$B$304,"&lt;"&amp;EDATE(A16,1))</x:f>
        <x:v>19</x:v>
      </x:c>
      <x:c r="E16" s="20" t="n">
        <x:f>IF(B16=0,"n.a.",C16/B16)</x:f>
        <x:v>0.38852548770999623</x:v>
      </x:c>
      <x:c r="F16" s="2"/>
      <x:c r="G16" s="2"/>
      <x:c r="H16" s="2"/>
      <x:c r="I16" s="2"/>
      <x:c r="J16" s="2"/>
      <x:c r="K16" s="2"/>
      <x:c r="L16" s="2"/>
    </x:row>
    <x:row r="17" ht="23" customHeight="1">
      <x:c r="A17" s="21" t="n">
        <x:f>DATE(2026,7,1)</x:f>
        <x:v>46204</x:v>
      </x:c>
      <x:c r="B17" s="15" t="str">
        <x:f>IF(D17=0,"",SUMIFS('Prepared'!$E$5:$E$304,'Prepared'!$G$5:$G$304,"Include",'Prepared'!$B$5:$B$304,"&gt;="&amp;A17,'Prepared'!$B$5:$B$304,"&lt;"&amp;EDATE(A17,1)))</x:f>
      </x:c>
      <x:c r="C17" s="15" t="str">
        <x:f>IF(D17=0,"",SUMIFS('Prepared'!$H$5:$H$304,'Prepared'!$G$5:$G$304,"Include",'Prepared'!$B$5:$B$304,"&gt;="&amp;A17,'Prepared'!$B$5:$B$304,"&lt;"&amp;EDATE(A17,1)))</x:f>
      </x:c>
      <x:c r="D17" s="2" t="n">
        <x:f>COUNTIFS('Prepared'!$G$5:$G$304,"Include",'Prepared'!$B$5:$B$304,"&gt;="&amp;A17,'Prepared'!$B$5:$B$304,"&lt;"&amp;EDATE(A17,1))</x:f>
        <x:v>0</x:v>
      </x:c>
      <x:c r="E17" s="20" t="str">
        <x:f>IF(B17=0,"n.a.",C17/B17)</x:f>
        <x:v>n.a.</x:v>
      </x:c>
      <x:c r="F17" s="2"/>
      <x:c r="G17" s="2"/>
      <x:c r="H17" s="2"/>
      <x:c r="I17" s="2"/>
      <x:c r="J17" s="2"/>
      <x:c r="K17" s="2"/>
      <x:c r="L17" s="2"/>
    </x:row>
    <x:row r="18" ht="23" customHeight="1">
      <x:c r="A18" s="21" t="n">
        <x:f>DATE(2026,8,1)</x:f>
        <x:v>46235</x:v>
      </x:c>
      <x:c r="B18" s="15" t="str">
        <x:f>IF(D18=0,"",SUMIFS('Prepared'!$E$5:$E$304,'Prepared'!$G$5:$G$304,"Include",'Prepared'!$B$5:$B$304,"&gt;="&amp;A18,'Prepared'!$B$5:$B$304,"&lt;"&amp;EDATE(A18,1)))</x:f>
      </x:c>
      <x:c r="C18" s="15" t="str">
        <x:f>IF(D18=0,"",SUMIFS('Prepared'!$H$5:$H$304,'Prepared'!$G$5:$G$304,"Include",'Prepared'!$B$5:$B$304,"&gt;="&amp;A18,'Prepared'!$B$5:$B$304,"&lt;"&amp;EDATE(A18,1)))</x:f>
      </x:c>
      <x:c r="D18" s="2" t="n">
        <x:f>COUNTIFS('Prepared'!$G$5:$G$304,"Include",'Prepared'!$B$5:$B$304,"&gt;="&amp;A18,'Prepared'!$B$5:$B$304,"&lt;"&amp;EDATE(A18,1))</x:f>
        <x:v>0</x:v>
      </x:c>
      <x:c r="E18" s="20" t="str">
        <x:f>IF(B18=0,"n.a.",C18/B18)</x:f>
        <x:v>n.a.</x:v>
      </x:c>
      <x:c r="F18" s="2"/>
      <x:c r="G18" s="2"/>
      <x:c r="H18" s="2"/>
      <x:c r="I18" s="2"/>
      <x:c r="J18" s="2"/>
      <x:c r="K18" s="2"/>
      <x:c r="L18" s="2"/>
    </x:row>
    <x:row r="19" ht="23" customHeight="1">
      <x:c r="A19" s="21" t="n">
        <x:f>DATE(2026,9,1)</x:f>
        <x:v>46266</x:v>
      </x:c>
      <x:c r="B19" s="15" t="str">
        <x:f>IF(D19=0,"",SUMIFS('Prepared'!$E$5:$E$304,'Prepared'!$G$5:$G$304,"Include",'Prepared'!$B$5:$B$304,"&gt;="&amp;A19,'Prepared'!$B$5:$B$304,"&lt;"&amp;EDATE(A19,1)))</x:f>
      </x:c>
      <x:c r="C19" s="15" t="str">
        <x:f>IF(D19=0,"",SUMIFS('Prepared'!$H$5:$H$304,'Prepared'!$G$5:$G$304,"Include",'Prepared'!$B$5:$B$304,"&gt;="&amp;A19,'Prepared'!$B$5:$B$304,"&lt;"&amp;EDATE(A19,1)))</x:f>
      </x:c>
      <x:c r="D19" s="2" t="n">
        <x:f>COUNTIFS('Prepared'!$G$5:$G$304,"Include",'Prepared'!$B$5:$B$304,"&gt;="&amp;A19,'Prepared'!$B$5:$B$304,"&lt;"&amp;EDATE(A19,1))</x:f>
        <x:v>0</x:v>
      </x:c>
      <x:c r="E19" s="20" t="str">
        <x:f>IF(B19=0,"n.a.",C19/B19)</x:f>
        <x:v>n.a.</x:v>
      </x:c>
      <x:c r="F19" s="2"/>
      <x:c r="G19" s="2"/>
      <x:c r="H19" s="2"/>
      <x:c r="I19" s="2"/>
      <x:c r="J19" s="2"/>
      <x:c r="K19" s="2"/>
      <x:c r="L19" s="2"/>
    </x:row>
    <x:row r="20" ht="23" customHeight="1">
      <x:c r="A20" s="21" t="n">
        <x:f>DATE(2026,10,1)</x:f>
        <x:v>46296</x:v>
      </x:c>
      <x:c r="B20" s="15" t="str">
        <x:f>IF(D20=0,"",SUMIFS('Prepared'!$E$5:$E$304,'Prepared'!$G$5:$G$304,"Include",'Prepared'!$B$5:$B$304,"&gt;="&amp;A20,'Prepared'!$B$5:$B$304,"&lt;"&amp;EDATE(A20,1)))</x:f>
      </x:c>
      <x:c r="C20" s="15" t="str">
        <x:f>IF(D20=0,"",SUMIFS('Prepared'!$H$5:$H$304,'Prepared'!$G$5:$G$304,"Include",'Prepared'!$B$5:$B$304,"&gt;="&amp;A20,'Prepared'!$B$5:$B$304,"&lt;"&amp;EDATE(A20,1)))</x:f>
      </x:c>
      <x:c r="D20" s="2" t="n">
        <x:f>COUNTIFS('Prepared'!$G$5:$G$304,"Include",'Prepared'!$B$5:$B$304,"&gt;="&amp;A20,'Prepared'!$B$5:$B$304,"&lt;"&amp;EDATE(A20,1))</x:f>
        <x:v>0</x:v>
      </x:c>
      <x:c r="E20" s="20" t="str">
        <x:f>IF(B20=0,"n.a.",C20/B20)</x:f>
        <x:v>n.a.</x:v>
      </x:c>
      <x:c r="F20" s="2"/>
      <x:c r="G20" s="2"/>
      <x:c r="H20" s="2"/>
      <x:c r="I20" s="2"/>
      <x:c r="J20" s="2"/>
      <x:c r="K20" s="2"/>
      <x:c r="L20" s="2"/>
    </x:row>
    <x:row r="21" ht="23" customHeight="1">
      <x:c r="A21" s="21" t="n">
        <x:f>DATE(2026,11,1)</x:f>
        <x:v>46327</x:v>
      </x:c>
      <x:c r="B21" s="15" t="str">
        <x:f>IF(D21=0,"",SUMIFS('Prepared'!$E$5:$E$304,'Prepared'!$G$5:$G$304,"Include",'Prepared'!$B$5:$B$304,"&gt;="&amp;A21,'Prepared'!$B$5:$B$304,"&lt;"&amp;EDATE(A21,1)))</x:f>
      </x:c>
      <x:c r="C21" s="15" t="str">
        <x:f>IF(D21=0,"",SUMIFS('Prepared'!$H$5:$H$304,'Prepared'!$G$5:$G$304,"Include",'Prepared'!$B$5:$B$304,"&gt;="&amp;A21,'Prepared'!$B$5:$B$304,"&lt;"&amp;EDATE(A21,1)))</x:f>
      </x:c>
      <x:c r="D21" s="2" t="n">
        <x:f>COUNTIFS('Prepared'!$G$5:$G$304,"Include",'Prepared'!$B$5:$B$304,"&gt;="&amp;A21,'Prepared'!$B$5:$B$304,"&lt;"&amp;EDATE(A21,1))</x:f>
        <x:v>0</x:v>
      </x:c>
      <x:c r="E21" s="20" t="str">
        <x:f>IF(B21=0,"n.a.",C21/B21)</x:f>
        <x:v>n.a.</x:v>
      </x:c>
      <x:c r="F21" s="2"/>
      <x:c r="G21" s="2"/>
      <x:c r="H21" s="2"/>
      <x:c r="I21" s="2"/>
      <x:c r="J21" s="2"/>
      <x:c r="K21" s="2"/>
      <x:c r="L21" s="2"/>
    </x:row>
    <x:row r="22" ht="23" customHeight="1">
      <x:c r="A22" s="21" t="n">
        <x:f>DATE(2026,12,1)</x:f>
        <x:v>46357</x:v>
      </x:c>
      <x:c r="B22" s="15" t="str">
        <x:f>IF(D22=0,"",SUMIFS('Prepared'!$E$5:$E$304,'Prepared'!$G$5:$G$304,"Include",'Prepared'!$B$5:$B$304,"&gt;="&amp;A22,'Prepared'!$B$5:$B$304,"&lt;"&amp;EDATE(A22,1)))</x:f>
      </x:c>
      <x:c r="C22" s="15" t="str">
        <x:f>IF(D22=0,"",SUMIFS('Prepared'!$H$5:$H$304,'Prepared'!$G$5:$G$304,"Include",'Prepared'!$B$5:$B$304,"&gt;="&amp;A22,'Prepared'!$B$5:$B$304,"&lt;"&amp;EDATE(A22,1)))</x:f>
      </x:c>
      <x:c r="D22" s="2" t="n">
        <x:f>COUNTIFS('Prepared'!$G$5:$G$304,"Include",'Prepared'!$B$5:$B$304,"&gt;="&amp;A22,'Prepared'!$B$5:$B$304,"&lt;"&amp;EDATE(A22,1))</x:f>
        <x:v>0</x:v>
      </x:c>
      <x:c r="E22" s="20" t="str">
        <x:f>IF(B22=0,"n.a.",C22/B22)</x:f>
        <x:v>n.a.</x:v>
      </x:c>
      <x:c r="F22" s="2"/>
      <x:c r="G22" s="2"/>
      <x:c r="H22" s="2"/>
      <x:c r="I22" s="2"/>
      <x:c r="J22" s="2"/>
      <x:c r="K22" s="2"/>
      <x:c r="L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8" customHeight="1">
      <x:c r="A25" s="5" t="str">
        <x:v>Refresh checks</x:v>
      </x:c>
      <x:c r="B25" s="5" t="str">
        <x:v>Count</x:v>
      </x:c>
      <x:c r="C25" s="5" t="str">
        <x:v>Meaning</x:v>
      </x:c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3" customHeight="1">
      <x:c r="A26" s="2" t="str">
        <x:v>Source rows</x:v>
      </x:c>
      <x:c r="B26" s="2" t="n">
        <x:f>COUNTA('Raw export'!A5:A1004)</x:f>
        <x:v>126</x:v>
      </x:c>
      <x:c r="C26" s="19" t="str">
        <x:v>IDs in source</x:v>
      </x:c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3" customHeight="1">
      <x:c r="A27" s="2" t="str">
        <x:v>Duplicate rows</x:v>
      </x:c>
      <x:c r="B27" s="2" t="n">
        <x:f>COUNTIFS('Prepared'!G5:G304,"Duplicate")</x:f>
        <x:v>6</x:v>
      </x:c>
      <x:c r="C27" s="19" t="str">
        <x:v>Excluded</x:v>
      </x:c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3" customHeight="1">
      <x:c r="A28" s="2" t="str">
        <x:v>Cancelled</x:v>
      </x:c>
      <x:c r="B28" s="2" t="n">
        <x:f>COUNTIFS('Prepared'!G5:G304,"Cancelled")</x:f>
        <x:v>4</x:v>
      </x:c>
      <x:c r="C28" s="19" t="str">
        <x:v>Excluded</x:v>
      </x:c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3" customHeight="1">
      <x:c r="A29" s="2" t="str">
        <x:v>Missing amount</x:v>
      </x:c>
      <x:c r="B29" s="2" t="n">
        <x:f>COUNTIFS('Prepared'!G5:G304,"Missing amount")</x:f>
        <x:v>3</x:v>
      </x:c>
      <x:c r="C29" s="19" t="str">
        <x:v>Resolve before inclusion</x:v>
      </x:c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3" customHeight="1">
      <x:c r="A30" s="2" t="str">
        <x:v>Other status</x:v>
      </x:c>
      <x:c r="B30" s="2" t="n">
        <x:f>COUNTIFS('Prepared'!G5:G304,"Review status")</x:f>
        <x:v>0</x:v>
      </x:c>
      <x:c r="C30" s="19" t="str">
        <x:v>Needs review</x:v>
      </x:c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3" customHeight="1">
      <x:c r="A31" s="2" t="str">
        <x:v>Rows reconciled</x:v>
      </x:c>
      <x:c r="B31" s="2" t="n">
        <x:f>B26-SUM(D6,B27:B30)</x:f>
        <x:v>0</x:v>
      </x:c>
      <x:c r="C31" s="19" t="str">
        <x:v>Zero expected</x:v>
      </x:c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3" customHeight="1">
      <x:c r="A32" s="2" t="str">
        <x:v>Capacity exceeded</x:v>
      </x:c>
      <x:c r="B32" s="2" t="str">
        <x:f>IF(B26&gt;300,"STOP: over 300 rows","Within 300-row limit")</x:f>
        <x:v>Within 300-row limit</x:v>
      </x:c>
      <x:c r="C32" s="19" t="str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3" customHeight="1">
      <x:c r="A33" s="2" t="str">
        <x:v>Revenue tie-out</x:v>
      </x:c>
      <x:c r="B33" s="2" t="n">
        <x:f>A6-SUMIFS('Prepared'!E5:E304,'Prepared'!G5:G304,"Include")</x:f>
        <x:v>0</x:v>
      </x:c>
      <x:c r="C33" s="19" t="str">
        <x:v>Zero; flags other years</x:v>
      </x:c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3" customHeight="1">
      <x:c r="A35" s="2" t="str">
        <x:v>Refresh: clear Raw export A5:F304, paste up to 300 rows, then review all checks.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A36" s="2" t="str">
        <x:v>ISO dates YYYY-MM-DD; unique order IDs; 2026 only. Blank monthly amounts = no included orders.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</x:sheetData>
  <x:conditionalFormatting sqref="B31:B31">
    <x:cfRule type="cellIs" dxfId="1" priority="1" operator="notEqual">
      <x:formula>0</x:formula>
    </x:cfRule>
  </x:conditionalFormatting>
  <x:pageMargins left="0.7" right="0.7" top="0.75" bottom="0.75" header="0.3" footer="0.3"/>
  <x:drawing xmlns:r="http://schemas.openxmlformats.org/officeDocument/2006/relationships" r:id="R629f055ef0f541e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STANDARDIZED ORDER RECORDS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 t="str">
        <x:v>First order ID wins. Conflicting duplicates require review. Blank cost is never treated as zero.</x:v>
      </x:c>
      <x:c r="B3" s="2"/>
      <x:c r="C3" s="2"/>
      <x:c r="D3" s="2"/>
      <x:c r="E3" s="2"/>
      <x:c r="F3" s="2"/>
      <x:c r="G3" s="2"/>
      <x:c r="H3" s="2"/>
    </x:row>
    <x:row r="4" ht="28" customHeight="1">
      <x:c r="A4" s="5" t="str">
        <x:v>Order ID</x:v>
      </x:c>
      <x:c r="B4" s="5" t="str">
        <x:v>Order Date</x:v>
      </x:c>
      <x:c r="C4" s="5" t="str">
        <x:v>Channel</x:v>
      </x:c>
      <x:c r="D4" s="5" t="str">
        <x:v>Status</x:v>
      </x:c>
      <x:c r="E4" s="5" t="str">
        <x:v>Revenue USD</x:v>
      </x:c>
      <x:c r="F4" s="5" t="str">
        <x:v>Cost USD</x:v>
      </x:c>
      <x:c r="G4" s="5" t="str">
        <x:v>Decision</x:v>
      </x:c>
      <x:c r="H4" s="5" t="str">
        <x:v>Gross profit</x:v>
      </x:c>
      <x:c r="J4" s="18" t="str">
        <x:v>Month</x:v>
      </x:c>
      <x:c r="K4" s="18" t="str">
        <x:v>Revenue USD</x:v>
      </x:c>
      <x:c r="L4" s="18" t="str">
        <x:v>Gross profit USD</x:v>
      </x:c>
    </x:row>
    <x:row r="5" ht="23" customHeight="1">
      <x:c r="A5" s="2" t="str">
        <x:f>IF('Raw export'!A5="","",UPPER(TRIM('Raw export'!A5)))</x:f>
        <x:v>ORD-1001</x:v>
      </x:c>
      <x:c r="B5" s="7" t="n">
        <x:f>IF(A5="","",DATE(VALUE(LEFT(TRIM('Raw export'!B5),4)),VALUE(MID(TRIM('Raw export'!B5),6,2)),VALUE(RIGHT(TRIM('Raw export'!B5),2))))</x:f>
        <x:v>46023</x:v>
      </x:c>
      <x:c r="C5" s="2" t="str">
        <x:f>IF(A5="","",UPPER(TRIM('Raw export'!C5)))</x:f>
        <x:v>DIRECT</x:v>
      </x:c>
      <x:c r="D5" s="2" t="str">
        <x:f>IF(A5="","",UPPER(TRIM('Raw export'!D5)))</x:f>
        <x:v>CANCELLED</x:v>
      </x:c>
      <x:c r="E5" s="8" t="n">
        <x:f>IF(A5="","",IF('Raw export'!E5="","Missing",VALUE('Raw export'!E5)))</x:f>
        <x:v>420</x:v>
      </x:c>
      <x:c r="F5" s="8" t="n">
        <x:f>IF(A5="","",IF('Raw export'!F5="","Missing",VALUE('Raw export'!F5)))</x:f>
        <x:v>202</x:v>
      </x:c>
      <x:c r="G5" s="2" t="str">
        <x:f>IF(A5="","",IF(COUNTIFS($A$5:A5,A5)&gt;1,"Duplicate",IF(D5="CANCELLED","Cancelled",IF(OR(E5="Missing",F5="Missing"),"Missing amount",IF(D5="COMPLETED","Include","Review status")))))</x:f>
        <x:v>Cancelled</x:v>
      </x:c>
      <x:c r="H5" s="8" t="str">
        <x:f>IF(G5="Include",E5-F5,"")</x:f>
      </x:c>
      <x:c r="J5" t="str">
        <x:f>TEXT('Dashboard'!A11,"mmm")</x:f>
        <x:v>Jan</x:v>
      </x:c>
      <x:c r="K5" t="n">
        <x:f>IF('Dashboard'!D11=0,"",'Dashboard'!B11)</x:f>
        <x:v>33042</x:v>
      </x:c>
      <x:c r="L5" t="n">
        <x:f>IF('Dashboard'!D11=0,"",'Dashboard'!C11)</x:f>
        <x:v>12602</x:v>
      </x:c>
    </x:row>
    <x:row r="6" ht="23" customHeight="1">
      <x:c r="A6" s="2" t="str">
        <x:f>IF('Raw export'!A6="","",UPPER(TRIM('Raw export'!A6)))</x:f>
        <x:v>ORD-1002</x:v>
      </x:c>
      <x:c r="B6" s="7" t="n">
        <x:f>IF(A6="","",DATE(VALUE(LEFT(TRIM('Raw export'!B6),4)),VALUE(MID(TRIM('Raw export'!B6),6,2)),VALUE(RIGHT(TRIM('Raw export'!B6),2))))</x:f>
        <x:v>46024</x:v>
      </x:c>
      <x:c r="C6" s="2" t="str">
        <x:f>IF(A6="","",UPPER(TRIM('Raw export'!C6)))</x:f>
        <x:v>PARTNER</x:v>
      </x:c>
      <x:c r="D6" s="2" t="str">
        <x:f>IF(A6="","",UPPER(TRIM('Raw export'!D6)))</x:f>
        <x:v>COMPLETED</x:v>
      </x:c>
      <x:c r="E6" s="8" t="n">
        <x:f>IF(A6="","",IF('Raw export'!E6="","Missing",VALUE('Raw export'!E6)))</x:f>
        <x:v>557</x:v>
      </x:c>
      <x:c r="F6" s="8" t="n">
        <x:f>IF(A6="","",IF('Raw export'!F6="","Missing",VALUE('Raw export'!F6)))</x:f>
        <x:v>304</x:v>
      </x:c>
      <x:c r="G6" s="2" t="str">
        <x:f>IF(A6="","",IF(COUNTIFS($A$5:A6,A6)&gt;1,"Duplicate",IF(D6="CANCELLED","Cancelled",IF(OR(E6="Missing",F6="Missing"),"Missing amount",IF(D6="COMPLETED","Include","Review status")))))</x:f>
        <x:v>Include</x:v>
      </x:c>
      <x:c r="H6" s="8" t="n">
        <x:f>IF(G6="Include",E6-F6,"")</x:f>
        <x:v>253</x:v>
      </x:c>
      <x:c r="J6" t="str">
        <x:f>TEXT('Dashboard'!A12,"mmm")</x:f>
        <x:v>Feb</x:v>
      </x:c>
      <x:c r="K6" t="n">
        <x:f>IF('Dashboard'!D12=0,"",'Dashboard'!B12)</x:f>
        <x:v>34441</x:v>
      </x:c>
      <x:c r="L6" t="n">
        <x:f>IF('Dashboard'!D12=0,"",'Dashboard'!C12)</x:f>
        <x:v>13640</x:v>
      </x:c>
    </x:row>
    <x:row r="7" ht="23" customHeight="1">
      <x:c r="A7" s="2" t="str">
        <x:f>IF('Raw export'!A7="","",UPPER(TRIM('Raw export'!A7)))</x:f>
        <x:v>ORD-1003</x:v>
      </x:c>
      <x:c r="B7" s="7" t="n">
        <x:f>IF(A7="","",DATE(VALUE(LEFT(TRIM('Raw export'!B7),4)),VALUE(MID(TRIM('Raw export'!B7),6,2)),VALUE(RIGHT(TRIM('Raw export'!B7),2))))</x:f>
        <x:v>46025</x:v>
      </x:c>
      <x:c r="C7" s="2" t="str">
        <x:f>IF(A7="","",UPPER(TRIM('Raw export'!C7)))</x:f>
        <x:v>ONLINE</x:v>
      </x:c>
      <x:c r="D7" s="2" t="str">
        <x:f>IF(A7="","",UPPER(TRIM('Raw export'!D7)))</x:f>
        <x:v>COMPLETED</x:v>
      </x:c>
      <x:c r="E7" s="8" t="n">
        <x:f>IF(A7="","",IF('Raw export'!E7="","Missing",VALUE('Raw export'!E7)))</x:f>
        <x:v>694</x:v>
      </x:c>
      <x:c r="F7" s="8" t="n">
        <x:f>IF(A7="","",IF('Raw export'!F7="","Missing",VALUE('Raw export'!F7)))</x:f>
        <x:v>423</x:v>
      </x:c>
      <x:c r="G7" s="2" t="str">
        <x:f>IF(A7="","",IF(COUNTIFS($A$5:A7,A7)&gt;1,"Duplicate",IF(D7="CANCELLED","Cancelled",IF(OR(E7="Missing",F7="Missing"),"Missing amount",IF(D7="COMPLETED","Include","Review status")))))</x:f>
        <x:v>Include</x:v>
      </x:c>
      <x:c r="H7" s="8" t="n">
        <x:f>IF(G7="Include",E7-F7,"")</x:f>
        <x:v>271</x:v>
      </x:c>
      <x:c r="J7" t="str">
        <x:f>TEXT('Dashboard'!A13,"mmm")</x:f>
        <x:v>Mar</x:v>
      </x:c>
      <x:c r="K7" t="n">
        <x:f>IF('Dashboard'!D13=0,"",'Dashboard'!B13)</x:f>
        <x:v>35945</x:v>
      </x:c>
      <x:c r="L7" t="n">
        <x:f>IF('Dashboard'!D13=0,"",'Dashboard'!C13)</x:f>
        <x:v>14126</x:v>
      </x:c>
    </x:row>
    <x:row r="8" ht="23" customHeight="1">
      <x:c r="A8" s="2" t="str">
        <x:f>IF('Raw export'!A8="","",UPPER(TRIM('Raw export'!A8)))</x:f>
        <x:v>ORD-1004</x:v>
      </x:c>
      <x:c r="B8" s="7" t="n">
        <x:f>IF(A8="","",DATE(VALUE(LEFT(TRIM('Raw export'!B8),4)),VALUE(MID(TRIM('Raw export'!B8),6,2)),VALUE(RIGHT(TRIM('Raw export'!B8),2))))</x:f>
        <x:v>46026</x:v>
      </x:c>
      <x:c r="C8" s="2" t="str">
        <x:f>IF(A8="","",UPPER(TRIM('Raw export'!C8)))</x:f>
        <x:v>DIRECT</x:v>
      </x:c>
      <x:c r="D8" s="2" t="str">
        <x:f>IF(A8="","",UPPER(TRIM('Raw export'!D8)))</x:f>
        <x:v>COMPLETED</x:v>
      </x:c>
      <x:c r="E8" s="8" t="n">
        <x:f>IF(A8="","",IF('Raw export'!E8="","Missing",VALUE('Raw export'!E8)))</x:f>
        <x:v>831</x:v>
      </x:c>
      <x:c r="F8" s="8" t="n">
        <x:f>IF(A8="","",IF('Raw export'!F8="","Missing",VALUE('Raw export'!F8)))</x:f>
        <x:v>561</x:v>
      </x:c>
      <x:c r="G8" s="2" t="str">
        <x:f>IF(A8="","",IF(COUNTIFS($A$5:A8,A8)&gt;1,"Duplicate",IF(D8="CANCELLED","Cancelled",IF(OR(E8="Missing",F8="Missing"),"Missing amount",IF(D8="COMPLETED","Include","Review status")))))</x:f>
        <x:v>Include</x:v>
      </x:c>
      <x:c r="H8" s="8" t="n">
        <x:f>IF(G8="Include",E8-F8,"")</x:f>
        <x:v>270</x:v>
      </x:c>
      <x:c r="J8" t="str">
        <x:f>TEXT('Dashboard'!A14,"mmm")</x:f>
        <x:v>Apr</x:v>
      </x:c>
      <x:c r="K8" t="n">
        <x:f>IF('Dashboard'!D14=0,"",'Dashboard'!B14)</x:f>
        <x:v>34572</x:v>
      </x:c>
      <x:c r="L8" t="n">
        <x:f>IF('Dashboard'!D14=0,"",'Dashboard'!C14)</x:f>
        <x:v>13746</x:v>
      </x:c>
    </x:row>
    <x:row r="9" ht="23" customHeight="1">
      <x:c r="A9" s="2" t="str">
        <x:f>IF('Raw export'!A9="","",UPPER(TRIM('Raw export'!A9)))</x:f>
        <x:v>ORD-1005</x:v>
      </x:c>
      <x:c r="B9" s="7" t="n">
        <x:f>IF(A9="","",DATE(VALUE(LEFT(TRIM('Raw export'!B9),4)),VALUE(MID(TRIM('Raw export'!B9),6,2)),VALUE(RIGHT(TRIM('Raw export'!B9),2))))</x:f>
        <x:v>46027</x:v>
      </x:c>
      <x:c r="C9" s="2" t="str">
        <x:f>IF(A9="","",UPPER(TRIM('Raw export'!C9)))</x:f>
        <x:v>PARTNER</x:v>
      </x:c>
      <x:c r="D9" s="2" t="str">
        <x:f>IF(A9="","",UPPER(TRIM('Raw export'!D9)))</x:f>
        <x:v>COMPLETED</x:v>
      </x:c>
      <x:c r="E9" s="8" t="n">
        <x:f>IF(A9="","",IF('Raw export'!E9="","Missing",VALUE('Raw export'!E9)))</x:f>
        <x:v>968</x:v>
      </x:c>
      <x:c r="F9" s="8" t="str">
        <x:f>IF(A9="","",IF('Raw export'!F9="","Missing",VALUE('Raw export'!F9)))</x:f>
        <x:v>Missing</x:v>
      </x:c>
      <x:c r="G9" s="2" t="str">
        <x:f>IF(A9="","",IF(COUNTIFS($A$5:A9,A9)&gt;1,"Duplicate",IF(D9="CANCELLED","Cancelled",IF(OR(E9="Missing",F9="Missing"),"Missing amount",IF(D9="COMPLETED","Include","Review status")))))</x:f>
        <x:v>Missing amount</x:v>
      </x:c>
      <x:c r="H9" s="8" t="str">
        <x:f>IF(G9="Include",E9-F9,"")</x:f>
      </x:c>
      <x:c r="J9" t="str">
        <x:f>TEXT('Dashboard'!A15,"mmm")</x:f>
        <x:v>May</x:v>
      </x:c>
      <x:c r="K9" t="n">
        <x:f>IF('Dashboard'!D15=0,"",'Dashboard'!B15)</x:f>
        <x:v>35528</x:v>
      </x:c>
      <x:c r="L9" t="n">
        <x:f>IF('Dashboard'!D15=0,"",'Dashboard'!C15)</x:f>
        <x:v>13461</x:v>
      </x:c>
    </x:row>
    <x:row r="10" ht="23" customHeight="1">
      <x:c r="A10" s="2" t="str">
        <x:f>IF('Raw export'!A10="","",UPPER(TRIM('Raw export'!A10)))</x:f>
        <x:v>ORD-1006</x:v>
      </x:c>
      <x:c r="B10" s="7" t="n">
        <x:f>IF(A10="","",DATE(VALUE(LEFT(TRIM('Raw export'!B10),4)),VALUE(MID(TRIM('Raw export'!B10),6,2)),VALUE(RIGHT(TRIM('Raw export'!B10),2))))</x:f>
        <x:v>46028</x:v>
      </x:c>
      <x:c r="C10" s="2" t="str">
        <x:f>IF(A10="","",UPPER(TRIM('Raw export'!C10)))</x:f>
        <x:v>ONLINE</x:v>
      </x:c>
      <x:c r="D10" s="2" t="str">
        <x:f>IF(A10="","",UPPER(TRIM('Raw export'!D10)))</x:f>
        <x:v>COMPLETED</x:v>
      </x:c>
      <x:c r="E10" s="8" t="n">
        <x:f>IF(A10="","",IF('Raw export'!E10="","Missing",VALUE('Raw export'!E10)))</x:f>
        <x:v>1105</x:v>
      </x:c>
      <x:c r="F10" s="8" t="n">
        <x:f>IF(A10="","",IF('Raw export'!F10="","Missing",VALUE('Raw export'!F10)))</x:f>
        <x:v>530</x:v>
      </x:c>
      <x:c r="G10" s="2" t="str">
        <x:f>IF(A10="","",IF(COUNTIFS($A$5:A10,A10)&gt;1,"Duplicate",IF(D10="CANCELLED","Cancelled",IF(OR(E10="Missing",F10="Missing"),"Missing amount",IF(D10="COMPLETED","Include","Review status")))))</x:f>
        <x:v>Include</x:v>
      </x:c>
      <x:c r="H10" s="8" t="n">
        <x:f>IF(G10="Include",E10-F10,"")</x:f>
        <x:v>575</x:v>
      </x:c>
      <x:c r="J10" t="str">
        <x:f>TEXT('Dashboard'!A16,"mmm")</x:f>
        <x:v>Jun</x:v>
      </x:c>
      <x:c r="K10" t="n">
        <x:f>IF('Dashboard'!D16=0,"",'Dashboard'!B16)</x:f>
        <x:v>34703</x:v>
      </x:c>
      <x:c r="L10" t="n">
        <x:f>IF('Dashboard'!D16=0,"",'Dashboard'!C16)</x:f>
        <x:v>13483</x:v>
      </x:c>
    </x:row>
    <x:row r="11" ht="23" customHeight="1">
      <x:c r="A11" s="2" t="str">
        <x:f>IF('Raw export'!A11="","",UPPER(TRIM('Raw export'!A11)))</x:f>
        <x:v>ORD-1007</x:v>
      </x:c>
      <x:c r="B11" s="7" t="n">
        <x:f>IF(A11="","",DATE(VALUE(LEFT(TRIM('Raw export'!B11),4)),VALUE(MID(TRIM('Raw export'!B11),6,2)),VALUE(RIGHT(TRIM('Raw export'!B11),2))))</x:f>
        <x:v>46029</x:v>
      </x:c>
      <x:c r="C11" s="2" t="str">
        <x:f>IF(A11="","",UPPER(TRIM('Raw export'!C11)))</x:f>
        <x:v>DIRECT</x:v>
      </x:c>
      <x:c r="D11" s="2" t="str">
        <x:f>IF(A11="","",UPPER(TRIM('Raw export'!D11)))</x:f>
        <x:v>COMPLETED</x:v>
      </x:c>
      <x:c r="E11" s="8" t="n">
        <x:f>IF(A11="","",IF('Raw export'!E11="","Missing",VALUE('Raw export'!E11)))</x:f>
        <x:v>1242</x:v>
      </x:c>
      <x:c r="F11" s="8" t="n">
        <x:f>IF(A11="","",IF('Raw export'!F11="","Missing",VALUE('Raw export'!F11)))</x:f>
        <x:v>677</x:v>
      </x:c>
      <x:c r="G11" s="2" t="str">
        <x:f>IF(A11="","",IF(COUNTIFS($A$5:A11,A11)&gt;1,"Duplicate",IF(D11="CANCELLED","Cancelled",IF(OR(E11="Missing",F11="Missing"),"Missing amount",IF(D11="COMPLETED","Include","Review status")))))</x:f>
        <x:v>Include</x:v>
      </x:c>
      <x:c r="H11" s="8" t="n">
        <x:f>IF(G11="Include",E11-F11,"")</x:f>
        <x:v>565</x:v>
      </x:c>
      <x:c r="J11" t="str">
        <x:f>TEXT('Dashboard'!A17,"mmm")</x:f>
        <x:v>Jul</x:v>
      </x:c>
      <x:c r="K11" t="str">
        <x:f>IF('Dashboard'!D17=0,"",'Dashboard'!B17)</x:f>
      </x:c>
      <x:c r="L11" t="str">
        <x:f>IF('Dashboard'!D17=0,"",'Dashboard'!C17)</x:f>
      </x:c>
    </x:row>
    <x:row r="12" ht="23" customHeight="1">
      <x:c r="A12" s="2" t="str">
        <x:f>IF('Raw export'!A12="","",UPPER(TRIM('Raw export'!A12)))</x:f>
        <x:v>ORD-1008</x:v>
      </x:c>
      <x:c r="B12" s="7" t="n">
        <x:f>IF(A12="","",DATE(VALUE(LEFT(TRIM('Raw export'!B12),4)),VALUE(MID(TRIM('Raw export'!B12),6,2)),VALUE(RIGHT(TRIM('Raw export'!B12),2))))</x:f>
        <x:v>46030</x:v>
      </x:c>
      <x:c r="C12" s="2" t="str">
        <x:f>IF(A12="","",UPPER(TRIM('Raw export'!C12)))</x:f>
        <x:v>PARTNER</x:v>
      </x:c>
      <x:c r="D12" s="2" t="str">
        <x:f>IF(A12="","",UPPER(TRIM('Raw export'!D12)))</x:f>
        <x:v>COMPLETED</x:v>
      </x:c>
      <x:c r="E12" s="8" t="n">
        <x:f>IF(A12="","",IF('Raw export'!E12="","Missing",VALUE('Raw export'!E12)))</x:f>
        <x:v>1379</x:v>
      </x:c>
      <x:c r="F12" s="8" t="n">
        <x:f>IF(A12="","",IF('Raw export'!F12="","Missing",VALUE('Raw export'!F12)))</x:f>
        <x:v>841</x:v>
      </x:c>
      <x:c r="G12" s="2" t="str">
        <x:f>IF(A12="","",IF(COUNTIFS($A$5:A12,A12)&gt;1,"Duplicate",IF(D12="CANCELLED","Cancelled",IF(OR(E12="Missing",F12="Missing"),"Missing amount",IF(D12="COMPLETED","Include","Review status")))))</x:f>
        <x:v>Include</x:v>
      </x:c>
      <x:c r="H12" s="8" t="n">
        <x:f>IF(G12="Include",E12-F12,"")</x:f>
        <x:v>538</x:v>
      </x:c>
      <x:c r="J12" t="str">
        <x:f>TEXT('Dashboard'!A18,"mmm")</x:f>
        <x:v>Aug</x:v>
      </x:c>
      <x:c r="K12" t="str">
        <x:f>IF('Dashboard'!D18=0,"",'Dashboard'!B18)</x:f>
      </x:c>
      <x:c r="L12" t="str">
        <x:f>IF('Dashboard'!D18=0,"",'Dashboard'!C18)</x:f>
      </x:c>
    </x:row>
    <x:row r="13" ht="23" customHeight="1">
      <x:c r="A13" s="2" t="str">
        <x:f>IF('Raw export'!A13="","",UPPER(TRIM('Raw export'!A13)))</x:f>
        <x:v>ORD-1009</x:v>
      </x:c>
      <x:c r="B13" s="7" t="n">
        <x:f>IF(A13="","",DATE(VALUE(LEFT(TRIM('Raw export'!B13),4)),VALUE(MID(TRIM('Raw export'!B13),6,2)),VALUE(RIGHT(TRIM('Raw export'!B13),2))))</x:f>
        <x:v>46031</x:v>
      </x:c>
      <x:c r="C13" s="2" t="str">
        <x:f>IF(A13="","",UPPER(TRIM('Raw export'!C13)))</x:f>
        <x:v>ONLINE</x:v>
      </x:c>
      <x:c r="D13" s="2" t="str">
        <x:f>IF(A13="","",UPPER(TRIM('Raw export'!D13)))</x:f>
        <x:v>COMPLETED</x:v>
      </x:c>
      <x:c r="E13" s="8" t="n">
        <x:f>IF(A13="","",IF('Raw export'!E13="","Missing",VALUE('Raw export'!E13)))</x:f>
        <x:v>1516</x:v>
      </x:c>
      <x:c r="F13" s="8" t="n">
        <x:f>IF(A13="","",IF('Raw export'!F13="","Missing",VALUE('Raw export'!F13)))</x:f>
        <x:v>1023</x:v>
      </x:c>
      <x:c r="G13" s="2" t="str">
        <x:f>IF(A13="","",IF(COUNTIFS($A$5:A13,A13)&gt;1,"Duplicate",IF(D13="CANCELLED","Cancelled",IF(OR(E13="Missing",F13="Missing"),"Missing amount",IF(D13="COMPLETED","Include","Review status")))))</x:f>
        <x:v>Include</x:v>
      </x:c>
      <x:c r="H13" s="8" t="n">
        <x:f>IF(G13="Include",E13-F13,"")</x:f>
        <x:v>493</x:v>
      </x:c>
      <x:c r="J13" t="str">
        <x:f>TEXT('Dashboard'!A19,"mmm")</x:f>
        <x:v>Sep</x:v>
      </x:c>
      <x:c r="K13" t="str">
        <x:f>IF('Dashboard'!D19=0,"",'Dashboard'!B19)</x:f>
      </x:c>
      <x:c r="L13" t="str">
        <x:f>IF('Dashboard'!D19=0,"",'Dashboard'!C19)</x:f>
      </x:c>
    </x:row>
    <x:row r="14" ht="23" customHeight="1">
      <x:c r="A14" s="2" t="str">
        <x:f>IF('Raw export'!A14="","",UPPER(TRIM('Raw export'!A14)))</x:f>
        <x:v>ORD-1010</x:v>
      </x:c>
      <x:c r="B14" s="7" t="n">
        <x:f>IF(A14="","",DATE(VALUE(LEFT(TRIM('Raw export'!B14),4)),VALUE(MID(TRIM('Raw export'!B14),6,2)),VALUE(RIGHT(TRIM('Raw export'!B14),2))))</x:f>
        <x:v>46032</x:v>
      </x:c>
      <x:c r="C14" s="2" t="str">
        <x:f>IF(A14="","",UPPER(TRIM('Raw export'!C14)))</x:f>
        <x:v>DIRECT</x:v>
      </x:c>
      <x:c r="D14" s="2" t="str">
        <x:f>IF(A14="","",UPPER(TRIM('Raw export'!D14)))</x:f>
        <x:v>COMPLETED</x:v>
      </x:c>
      <x:c r="E14" s="8" t="n">
        <x:f>IF(A14="","",IF('Raw export'!E14="","Missing",VALUE('Raw export'!E14)))</x:f>
        <x:v>1653</x:v>
      </x:c>
      <x:c r="F14" s="8" t="n">
        <x:f>IF(A14="","",IF('Raw export'!F14="","Missing",VALUE('Raw export'!F14)))</x:f>
        <x:v>1223</x:v>
      </x:c>
      <x:c r="G14" s="2" t="str">
        <x:f>IF(A14="","",IF(COUNTIFS($A$5:A14,A14)&gt;1,"Duplicate",IF(D14="CANCELLED","Cancelled",IF(OR(E14="Missing",F14="Missing"),"Missing amount",IF(D14="COMPLETED","Include","Review status")))))</x:f>
        <x:v>Include</x:v>
      </x:c>
      <x:c r="H14" s="8" t="n">
        <x:f>IF(G14="Include",E14-F14,"")</x:f>
        <x:v>430</x:v>
      </x:c>
      <x:c r="J14" t="str">
        <x:f>TEXT('Dashboard'!A20,"mmm")</x:f>
        <x:v>Oct</x:v>
      </x:c>
      <x:c r="K14" t="str">
        <x:f>IF('Dashboard'!D20=0,"",'Dashboard'!B20)</x:f>
      </x:c>
      <x:c r="L14" t="str">
        <x:f>IF('Dashboard'!D20=0,"",'Dashboard'!C20)</x:f>
      </x:c>
    </x:row>
    <x:row r="15" ht="23" customHeight="1">
      <x:c r="A15" s="2" t="str">
        <x:f>IF('Raw export'!A15="","",UPPER(TRIM('Raw export'!A15)))</x:f>
        <x:v>ORD-1011</x:v>
      </x:c>
      <x:c r="B15" s="7" t="n">
        <x:f>IF(A15="","",DATE(VALUE(LEFT(TRIM('Raw export'!B15),4)),VALUE(MID(TRIM('Raw export'!B15),6,2)),VALUE(RIGHT(TRIM('Raw export'!B15),2))))</x:f>
        <x:v>46033</x:v>
      </x:c>
      <x:c r="C15" s="2" t="str">
        <x:f>IF(A15="","",UPPER(TRIM('Raw export'!C15)))</x:f>
        <x:v>PARTNER</x:v>
      </x:c>
      <x:c r="D15" s="2" t="str">
        <x:f>IF(A15="","",UPPER(TRIM('Raw export'!D15)))</x:f>
        <x:v>COMPLETED</x:v>
      </x:c>
      <x:c r="E15" s="8" t="n">
        <x:f>IF(A15="","",IF('Raw export'!E15="","Missing",VALUE('Raw export'!E15)))</x:f>
        <x:v>1790</x:v>
      </x:c>
      <x:c r="F15" s="8" t="n">
        <x:f>IF(A15="","",IF('Raw export'!F15="","Missing",VALUE('Raw export'!F15)))</x:f>
        <x:v>859</x:v>
      </x:c>
      <x:c r="G15" s="2" t="str">
        <x:f>IF(A15="","",IF(COUNTIFS($A$5:A15,A15)&gt;1,"Duplicate",IF(D15="CANCELLED","Cancelled",IF(OR(E15="Missing",F15="Missing"),"Missing amount",IF(D15="COMPLETED","Include","Review status")))))</x:f>
        <x:v>Include</x:v>
      </x:c>
      <x:c r="H15" s="8" t="n">
        <x:f>IF(G15="Include",E15-F15,"")</x:f>
        <x:v>931</x:v>
      </x:c>
      <x:c r="J15" t="str">
        <x:f>TEXT('Dashboard'!A21,"mmm")</x:f>
        <x:v>Nov</x:v>
      </x:c>
      <x:c r="K15" t="str">
        <x:f>IF('Dashboard'!D21=0,"",'Dashboard'!B21)</x:f>
      </x:c>
      <x:c r="L15" t="str">
        <x:f>IF('Dashboard'!D21=0,"",'Dashboard'!C21)</x:f>
      </x:c>
    </x:row>
    <x:row r="16" ht="23" customHeight="1">
      <x:c r="A16" s="2" t="str">
        <x:f>IF('Raw export'!A16="","",UPPER(TRIM('Raw export'!A16)))</x:f>
        <x:v>ORD-1012</x:v>
      </x:c>
      <x:c r="B16" s="7" t="n">
        <x:f>IF(A16="","",DATE(VALUE(LEFT(TRIM('Raw export'!B16),4)),VALUE(MID(TRIM('Raw export'!B16),6,2)),VALUE(RIGHT(TRIM('Raw export'!B16),2))))</x:f>
        <x:v>46034</x:v>
      </x:c>
      <x:c r="C16" s="2" t="str">
        <x:f>IF(A16="","",UPPER(TRIM('Raw export'!C16)))</x:f>
        <x:v>ONLINE</x:v>
      </x:c>
      <x:c r="D16" s="2" t="str">
        <x:f>IF(A16="","",UPPER(TRIM('Raw export'!D16)))</x:f>
        <x:v>COMPLETED</x:v>
      </x:c>
      <x:c r="E16" s="8" t="n">
        <x:f>IF(A16="","",IF('Raw export'!E16="","Missing",VALUE('Raw export'!E16)))</x:f>
        <x:v>1927</x:v>
      </x:c>
      <x:c r="F16" s="8" t="n">
        <x:f>IF(A16="","",IF('Raw export'!F16="","Missing",VALUE('Raw export'!F16)))</x:f>
        <x:v>1050</x:v>
      </x:c>
      <x:c r="G16" s="2" t="str">
        <x:f>IF(A16="","",IF(COUNTIFS($A$5:A16,A16)&gt;1,"Duplicate",IF(D16="CANCELLED","Cancelled",IF(OR(E16="Missing",F16="Missing"),"Missing amount",IF(D16="COMPLETED","Include","Review status")))))</x:f>
        <x:v>Include</x:v>
      </x:c>
      <x:c r="H16" s="8" t="n">
        <x:f>IF(G16="Include",E16-F16,"")</x:f>
        <x:v>877</x:v>
      </x:c>
      <x:c r="J16" t="str">
        <x:f>TEXT('Dashboard'!A22,"mmm")</x:f>
        <x:v>Dec</x:v>
      </x:c>
      <x:c r="K16" t="str">
        <x:f>IF('Dashboard'!D22=0,"",'Dashboard'!B22)</x:f>
      </x:c>
      <x:c r="L16" t="str">
        <x:f>IF('Dashboard'!D22=0,"",'Dashboard'!C22)</x:f>
      </x:c>
    </x:row>
    <x:row r="17" ht="23" customHeight="1">
      <x:c r="A17" s="2" t="str">
        <x:f>IF('Raw export'!A17="","",UPPER(TRIM('Raw export'!A17)))</x:f>
        <x:v>ORD-1013</x:v>
      </x:c>
      <x:c r="B17" s="7" t="n">
        <x:f>IF(A17="","",DATE(VALUE(LEFT(TRIM('Raw export'!B17),4)),VALUE(MID(TRIM('Raw export'!B17),6,2)),VALUE(RIGHT(TRIM('Raw export'!B17),2))))</x:f>
        <x:v>46035</x:v>
      </x:c>
      <x:c r="C17" s="2" t="str">
        <x:f>IF(A17="","",UPPER(TRIM('Raw export'!C17)))</x:f>
        <x:v>DIRECT</x:v>
      </x:c>
      <x:c r="D17" s="2" t="str">
        <x:f>IF(A17="","",UPPER(TRIM('Raw export'!D17)))</x:f>
        <x:v>COMPLETED</x:v>
      </x:c>
      <x:c r="E17" s="8" t="n">
        <x:f>IF(A17="","",IF('Raw export'!E17="","Missing",VALUE('Raw export'!E17)))</x:f>
        <x:v>2064</x:v>
      </x:c>
      <x:c r="F17" s="8" t="n">
        <x:f>IF(A17="","",IF('Raw export'!F17="","Missing",VALUE('Raw export'!F17)))</x:f>
        <x:v>1259</x:v>
      </x:c>
      <x:c r="G17" s="2" t="str">
        <x:f>IF(A17="","",IF(COUNTIFS($A$5:A17,A17)&gt;1,"Duplicate",IF(D17="CANCELLED","Cancelled",IF(OR(E17="Missing",F17="Missing"),"Missing amount",IF(D17="COMPLETED","Include","Review status")))))</x:f>
        <x:v>Include</x:v>
      </x:c>
      <x:c r="H17" s="8" t="n">
        <x:f>IF(G17="Include",E17-F17,"")</x:f>
        <x:v>805</x:v>
      </x:c>
    </x:row>
    <x:row r="18" ht="23" customHeight="1">
      <x:c r="A18" s="2" t="str">
        <x:f>IF('Raw export'!A18="","",UPPER(TRIM('Raw export'!A18)))</x:f>
        <x:v>ORD-1014</x:v>
      </x:c>
      <x:c r="B18" s="7" t="n">
        <x:f>IF(A18="","",DATE(VALUE(LEFT(TRIM('Raw export'!B18),4)),VALUE(MID(TRIM('Raw export'!B18),6,2)),VALUE(RIGHT(TRIM('Raw export'!B18),2))))</x:f>
        <x:v>46036</x:v>
      </x:c>
      <x:c r="C18" s="2" t="str">
        <x:f>IF(A18="","",UPPER(TRIM('Raw export'!C18)))</x:f>
        <x:v>PARTNER</x:v>
      </x:c>
      <x:c r="D18" s="2" t="str">
        <x:f>IF(A18="","",UPPER(TRIM('Raw export'!D18)))</x:f>
        <x:v>COMPLETED</x:v>
      </x:c>
      <x:c r="E18" s="8" t="n">
        <x:f>IF(A18="","",IF('Raw export'!E18="","Missing",VALUE('Raw export'!E18)))</x:f>
        <x:v>2201</x:v>
      </x:c>
      <x:c r="F18" s="8" t="n">
        <x:f>IF(A18="","",IF('Raw export'!F18="","Missing",VALUE('Raw export'!F18)))</x:f>
        <x:v>1486</x:v>
      </x:c>
      <x:c r="G18" s="2" t="str">
        <x:f>IF(A18="","",IF(COUNTIFS($A$5:A18,A18)&gt;1,"Duplicate",IF(D18="CANCELLED","Cancelled",IF(OR(E18="Missing",F18="Missing"),"Missing amount",IF(D18="COMPLETED","Include","Review status")))))</x:f>
        <x:v>Include</x:v>
      </x:c>
      <x:c r="H18" s="8" t="n">
        <x:f>IF(G18="Include",E18-F18,"")</x:f>
        <x:v>715</x:v>
      </x:c>
    </x:row>
    <x:row r="19" ht="23" customHeight="1">
      <x:c r="A19" s="2" t="str">
        <x:f>IF('Raw export'!A19="","",UPPER(TRIM('Raw export'!A19)))</x:f>
        <x:v>ORD-1015</x:v>
      </x:c>
      <x:c r="B19" s="7" t="n">
        <x:f>IF(A19="","",DATE(VALUE(LEFT(TRIM('Raw export'!B19),4)),VALUE(MID(TRIM('Raw export'!B19),6,2)),VALUE(RIGHT(TRIM('Raw export'!B19),2))))</x:f>
        <x:v>46037</x:v>
      </x:c>
      <x:c r="C19" s="2" t="str">
        <x:f>IF(A19="","",UPPER(TRIM('Raw export'!C19)))</x:f>
        <x:v>ONLINE</x:v>
      </x:c>
      <x:c r="D19" s="2" t="str">
        <x:f>IF(A19="","",UPPER(TRIM('Raw export'!D19)))</x:f>
        <x:v>COMPLETED</x:v>
      </x:c>
      <x:c r="E19" s="8" t="n">
        <x:f>IF(A19="","",IF('Raw export'!E19="","Missing",VALUE('Raw export'!E19)))</x:f>
        <x:v>2338</x:v>
      </x:c>
      <x:c r="F19" s="8" t="n">
        <x:f>IF(A19="","",IF('Raw export'!F19="","Missing",VALUE('Raw export'!F19)))</x:f>
        <x:v>1730</x:v>
      </x:c>
      <x:c r="G19" s="2" t="str">
        <x:f>IF(A19="","",IF(COUNTIFS($A$5:A19,A19)&gt;1,"Duplicate",IF(D19="CANCELLED","Cancelled",IF(OR(E19="Missing",F19="Missing"),"Missing amount",IF(D19="COMPLETED","Include","Review status")))))</x:f>
        <x:v>Include</x:v>
      </x:c>
      <x:c r="H19" s="8" t="n">
        <x:f>IF(G19="Include",E19-F19,"")</x:f>
        <x:v>608</x:v>
      </x:c>
    </x:row>
    <x:row r="20" ht="23" customHeight="1">
      <x:c r="A20" s="2" t="str">
        <x:f>IF('Raw export'!A20="","",UPPER(TRIM('Raw export'!A20)))</x:f>
        <x:v>ORD-1016</x:v>
      </x:c>
      <x:c r="B20" s="7" t="n">
        <x:f>IF(A20="","",DATE(VALUE(LEFT(TRIM('Raw export'!B20),4)),VALUE(MID(TRIM('Raw export'!B20),6,2)),VALUE(RIGHT(TRIM('Raw export'!B20),2))))</x:f>
        <x:v>46038</x:v>
      </x:c>
      <x:c r="C20" s="2" t="str">
        <x:f>IF(A20="","",UPPER(TRIM('Raw export'!C20)))</x:f>
        <x:v>DIRECT</x:v>
      </x:c>
      <x:c r="D20" s="2" t="str">
        <x:f>IF(A20="","",UPPER(TRIM('Raw export'!D20)))</x:f>
        <x:v>COMPLETED</x:v>
      </x:c>
      <x:c r="E20" s="8" t="n">
        <x:f>IF(A20="","",IF('Raw export'!E20="","Missing",VALUE('Raw export'!E20)))</x:f>
        <x:v>2475</x:v>
      </x:c>
      <x:c r="F20" s="8" t="n">
        <x:f>IF(A20="","",IF('Raw export'!F20="","Missing",VALUE('Raw export'!F20)))</x:f>
        <x:v>1188</x:v>
      </x:c>
      <x:c r="G20" s="2" t="str">
        <x:f>IF(A20="","",IF(COUNTIFS($A$5:A20,A20)&gt;1,"Duplicate",IF(D20="CANCELLED","Cancelled",IF(OR(E20="Missing",F20="Missing"),"Missing amount",IF(D20="COMPLETED","Include","Review status")))))</x:f>
        <x:v>Include</x:v>
      </x:c>
      <x:c r="H20" s="8" t="n">
        <x:f>IF(G20="Include",E20-F20,"")</x:f>
        <x:v>1287</x:v>
      </x:c>
    </x:row>
    <x:row r="21" ht="23" customHeight="1">
      <x:c r="A21" s="2" t="str">
        <x:f>IF('Raw export'!A21="","",UPPER(TRIM('Raw export'!A21)))</x:f>
        <x:v>ORD-1017</x:v>
      </x:c>
      <x:c r="B21" s="7" t="n">
        <x:f>IF(A21="","",DATE(VALUE(LEFT(TRIM('Raw export'!B21),4)),VALUE(MID(TRIM('Raw export'!B21),6,2)),VALUE(RIGHT(TRIM('Raw export'!B21),2))))</x:f>
        <x:v>46039</x:v>
      </x:c>
      <x:c r="C21" s="2" t="str">
        <x:f>IF(A21="","",UPPER(TRIM('Raw export'!C21)))</x:f>
        <x:v>PARTNER</x:v>
      </x:c>
      <x:c r="D21" s="2" t="str">
        <x:f>IF(A21="","",UPPER(TRIM('Raw export'!D21)))</x:f>
        <x:v>COMPLETED</x:v>
      </x:c>
      <x:c r="E21" s="8" t="n">
        <x:f>IF(A21="","",IF('Raw export'!E21="","Missing",VALUE('Raw export'!E21)))</x:f>
        <x:v>2612</x:v>
      </x:c>
      <x:c r="F21" s="8" t="n">
        <x:f>IF(A21="","",IF('Raw export'!F21="","Missing",VALUE('Raw export'!F21)))</x:f>
        <x:v>1424</x:v>
      </x:c>
      <x:c r="G21" s="2" t="str">
        <x:f>IF(A21="","",IF(COUNTIFS($A$5:A21,A21)&gt;1,"Duplicate",IF(D21="CANCELLED","Cancelled",IF(OR(E21="Missing",F21="Missing"),"Missing amount",IF(D21="COMPLETED","Include","Review status")))))</x:f>
        <x:v>Include</x:v>
      </x:c>
      <x:c r="H21" s="8" t="n">
        <x:f>IF(G21="Include",E21-F21,"")</x:f>
        <x:v>1188</x:v>
      </x:c>
    </x:row>
    <x:row r="22" ht="23" customHeight="1">
      <x:c r="A22" s="2" t="str">
        <x:f>IF('Raw export'!A22="","",UPPER(TRIM('Raw export'!A22)))</x:f>
        <x:v>ORD-1018</x:v>
      </x:c>
      <x:c r="B22" s="7" t="n">
        <x:f>IF(A22="","",DATE(VALUE(LEFT(TRIM('Raw export'!B22),4)),VALUE(MID(TRIM('Raw export'!B22),6,2)),VALUE(RIGHT(TRIM('Raw export'!B22),2))))</x:f>
        <x:v>46040</x:v>
      </x:c>
      <x:c r="C22" s="2" t="str">
        <x:f>IF(A22="","",UPPER(TRIM('Raw export'!C22)))</x:f>
        <x:v>ONLINE</x:v>
      </x:c>
      <x:c r="D22" s="2" t="str">
        <x:f>IF(A22="","",UPPER(TRIM('Raw export'!D22)))</x:f>
        <x:v>COMPLETED</x:v>
      </x:c>
      <x:c r="E22" s="8" t="n">
        <x:f>IF(A22="","",IF('Raw export'!E22="","Missing",VALUE('Raw export'!E22)))</x:f>
        <x:v>2749</x:v>
      </x:c>
      <x:c r="F22" s="8" t="n">
        <x:f>IF(A22="","",IF('Raw export'!F22="","Missing",VALUE('Raw export'!F22)))</x:f>
        <x:v>1677</x:v>
      </x:c>
      <x:c r="G22" s="2" t="str">
        <x:f>IF(A22="","",IF(COUNTIFS($A$5:A22,A22)&gt;1,"Duplicate",IF(D22="CANCELLED","Cancelled",IF(OR(E22="Missing",F22="Missing"),"Missing amount",IF(D22="COMPLETED","Include","Review status")))))</x:f>
        <x:v>Include</x:v>
      </x:c>
      <x:c r="H22" s="8" t="n">
        <x:f>IF(G22="Include",E22-F22,"")</x:f>
        <x:v>1072</x:v>
      </x:c>
    </x:row>
    <x:row r="23" ht="23" customHeight="1">
      <x:c r="A23" s="2" t="str">
        <x:f>IF('Raw export'!A23="","",UPPER(TRIM('Raw export'!A23)))</x:f>
        <x:v>ORD-1019</x:v>
      </x:c>
      <x:c r="B23" s="7" t="n">
        <x:f>IF(A23="","",DATE(VALUE(LEFT(TRIM('Raw export'!B23),4)),VALUE(MID(TRIM('Raw export'!B23),6,2)),VALUE(RIGHT(TRIM('Raw export'!B23),2))))</x:f>
        <x:v>46041</x:v>
      </x:c>
      <x:c r="C23" s="2" t="str">
        <x:f>IF(A23="","",UPPER(TRIM('Raw export'!C23)))</x:f>
        <x:v>DIRECT</x:v>
      </x:c>
      <x:c r="D23" s="2" t="str">
        <x:f>IF(A23="","",UPPER(TRIM('Raw export'!D23)))</x:f>
        <x:v>COMPLETED</x:v>
      </x:c>
      <x:c r="E23" s="8" t="n">
        <x:f>IF(A23="","",IF('Raw export'!E23="","Missing",VALUE('Raw export'!E23)))</x:f>
        <x:v>2886</x:v>
      </x:c>
      <x:c r="F23" s="8" t="n">
        <x:f>IF(A23="","",IF('Raw export'!F23="","Missing",VALUE('Raw export'!F23)))</x:f>
        <x:v>1948</x:v>
      </x:c>
      <x:c r="G23" s="2" t="str">
        <x:f>IF(A23="","",IF(COUNTIFS($A$5:A23,A23)&gt;1,"Duplicate",IF(D23="CANCELLED","Cancelled",IF(OR(E23="Missing",F23="Missing"),"Missing amount",IF(D23="COMPLETED","Include","Review status")))))</x:f>
        <x:v>Include</x:v>
      </x:c>
      <x:c r="H23" s="8" t="n">
        <x:f>IF(G23="Include",E23-F23,"")</x:f>
        <x:v>938</x:v>
      </x:c>
    </x:row>
    <x:row r="24" ht="23" customHeight="1">
      <x:c r="A24" s="2" t="str">
        <x:f>IF('Raw export'!A24="","",UPPER(TRIM('Raw export'!A24)))</x:f>
        <x:v>ORD-1020</x:v>
      </x:c>
      <x:c r="B24" s="7" t="n">
        <x:f>IF(A24="","",DATE(VALUE(LEFT(TRIM('Raw export'!B24),4)),VALUE(MID(TRIM('Raw export'!B24),6,2)),VALUE(RIGHT(TRIM('Raw export'!B24),2))))</x:f>
        <x:v>46042</x:v>
      </x:c>
      <x:c r="C24" s="2" t="str">
        <x:f>IF(A24="","",UPPER(TRIM('Raw export'!C24)))</x:f>
        <x:v>PARTNER</x:v>
      </x:c>
      <x:c r="D24" s="2" t="str">
        <x:f>IF(A24="","",UPPER(TRIM('Raw export'!D24)))</x:f>
        <x:v>COMPLETED</x:v>
      </x:c>
      <x:c r="E24" s="8" t="n">
        <x:f>IF(A24="","",IF('Raw export'!E24="","Missing",VALUE('Raw export'!E24)))</x:f>
        <x:v>3023</x:v>
      </x:c>
      <x:c r="F24" s="8" t="n">
        <x:f>IF(A24="","",IF('Raw export'!F24="","Missing",VALUE('Raw export'!F24)))</x:f>
        <x:v>2237</x:v>
      </x:c>
      <x:c r="G24" s="2" t="str">
        <x:f>IF(A24="","",IF(COUNTIFS($A$5:A24,A24)&gt;1,"Duplicate",IF(D24="CANCELLED","Cancelled",IF(OR(E24="Missing",F24="Missing"),"Missing amount",IF(D24="COMPLETED","Include","Review status")))))</x:f>
        <x:v>Include</x:v>
      </x:c>
      <x:c r="H24" s="8" t="n">
        <x:f>IF(G24="Include",E24-F24,"")</x:f>
        <x:v>786</x:v>
      </x:c>
    </x:row>
    <x:row r="25" ht="23" customHeight="1">
      <x:c r="A25" s="2" t="str">
        <x:f>IF('Raw export'!A25="","",UPPER(TRIM('Raw export'!A25)))</x:f>
        <x:v>ORD-1021</x:v>
      </x:c>
      <x:c r="B25" s="7" t="n">
        <x:f>IF(A25="","",DATE(VALUE(LEFT(TRIM('Raw export'!B25),4)),VALUE(MID(TRIM('Raw export'!B25),6,2)),VALUE(RIGHT(TRIM('Raw export'!B25),2))))</x:f>
        <x:v>46054</x:v>
      </x:c>
      <x:c r="C25" s="2" t="str">
        <x:f>IF(A25="","",UPPER(TRIM('Raw export'!C25)))</x:f>
        <x:v>ONLINE</x:v>
      </x:c>
      <x:c r="D25" s="2" t="str">
        <x:f>IF(A25="","",UPPER(TRIM('Raw export'!D25)))</x:f>
        <x:v>COMPLETED</x:v>
      </x:c>
      <x:c r="E25" s="8" t="n">
        <x:f>IF(A25="","",IF('Raw export'!E25="","Missing",VALUE('Raw export'!E25)))</x:f>
        <x:v>3160</x:v>
      </x:c>
      <x:c r="F25" s="8" t="n">
        <x:f>IF(A25="","",IF('Raw export'!F25="","Missing",VALUE('Raw export'!F25)))</x:f>
        <x:v>1517</x:v>
      </x:c>
      <x:c r="G25" s="2" t="str">
        <x:f>IF(A25="","",IF(COUNTIFS($A$5:A25,A25)&gt;1,"Duplicate",IF(D25="CANCELLED","Cancelled",IF(OR(E25="Missing",F25="Missing"),"Missing amount",IF(D25="COMPLETED","Include","Review status")))))</x:f>
        <x:v>Include</x:v>
      </x:c>
      <x:c r="H25" s="8" t="n">
        <x:f>IF(G25="Include",E25-F25,"")</x:f>
        <x:v>1643</x:v>
      </x:c>
    </x:row>
    <x:row r="26" ht="23" customHeight="1">
      <x:c r="A26" s="2" t="str">
        <x:f>IF('Raw export'!A26="","",UPPER(TRIM('Raw export'!A26)))</x:f>
        <x:v>ORD-1022</x:v>
      </x:c>
      <x:c r="B26" s="7" t="n">
        <x:f>IF(A26="","",DATE(VALUE(LEFT(TRIM('Raw export'!B26),4)),VALUE(MID(TRIM('Raw export'!B26),6,2)),VALUE(RIGHT(TRIM('Raw export'!B26),2))))</x:f>
        <x:v>46055</x:v>
      </x:c>
      <x:c r="C26" s="2" t="str">
        <x:f>IF(A26="","",UPPER(TRIM('Raw export'!C26)))</x:f>
        <x:v>DIRECT</x:v>
      </x:c>
      <x:c r="D26" s="2" t="str">
        <x:f>IF(A26="","",UPPER(TRIM('Raw export'!D26)))</x:f>
        <x:v>COMPLETED</x:v>
      </x:c>
      <x:c r="E26" s="8" t="n">
        <x:f>IF(A26="","",IF('Raw export'!E26="","Missing",VALUE('Raw export'!E26)))</x:f>
        <x:v>3297</x:v>
      </x:c>
      <x:c r="F26" s="8" t="n">
        <x:f>IF(A26="","",IF('Raw export'!F26="","Missing",VALUE('Raw export'!F26)))</x:f>
        <x:v>1797</x:v>
      </x:c>
      <x:c r="G26" s="2" t="str">
        <x:f>IF(A26="","",IF(COUNTIFS($A$5:A26,A26)&gt;1,"Duplicate",IF(D26="CANCELLED","Cancelled",IF(OR(E26="Missing",F26="Missing"),"Missing amount",IF(D26="COMPLETED","Include","Review status")))))</x:f>
        <x:v>Include</x:v>
      </x:c>
      <x:c r="H26" s="8" t="n">
        <x:f>IF(G26="Include",E26-F26,"")</x:f>
        <x:v>1500</x:v>
      </x:c>
    </x:row>
    <x:row r="27" ht="23" customHeight="1">
      <x:c r="A27" s="2" t="str">
        <x:f>IF('Raw export'!A27="","",UPPER(TRIM('Raw export'!A27)))</x:f>
        <x:v>ORD-1023</x:v>
      </x:c>
      <x:c r="B27" s="7" t="n">
        <x:f>IF(A27="","",DATE(VALUE(LEFT(TRIM('Raw export'!B27),4)),VALUE(MID(TRIM('Raw export'!B27),6,2)),VALUE(RIGHT(TRIM('Raw export'!B27),2))))</x:f>
        <x:v>46056</x:v>
      </x:c>
      <x:c r="C27" s="2" t="str">
        <x:f>IF(A27="","",UPPER(TRIM('Raw export'!C27)))</x:f>
        <x:v>PARTNER</x:v>
      </x:c>
      <x:c r="D27" s="2" t="str">
        <x:f>IF(A27="","",UPPER(TRIM('Raw export'!D27)))</x:f>
        <x:v>COMPLETED</x:v>
      </x:c>
      <x:c r="E27" s="8" t="n">
        <x:f>IF(A27="","",IF('Raw export'!E27="","Missing",VALUE('Raw export'!E27)))</x:f>
        <x:v>534</x:v>
      </x:c>
      <x:c r="F27" s="8" t="n">
        <x:f>IF(A27="","",IF('Raw export'!F27="","Missing",VALUE('Raw export'!F27)))</x:f>
        <x:v>326</x:v>
      </x:c>
      <x:c r="G27" s="2" t="str">
        <x:f>IF(A27="","",IF(COUNTIFS($A$5:A27,A27)&gt;1,"Duplicate",IF(D27="CANCELLED","Cancelled",IF(OR(E27="Missing",F27="Missing"),"Missing amount",IF(D27="COMPLETED","Include","Review status")))))</x:f>
        <x:v>Include</x:v>
      </x:c>
      <x:c r="H27" s="8" t="n">
        <x:f>IF(G27="Include",E27-F27,"")</x:f>
        <x:v>208</x:v>
      </x:c>
    </x:row>
    <x:row r="28" ht="23" customHeight="1">
      <x:c r="A28" s="2" t="str">
        <x:f>IF('Raw export'!A28="","",UPPER(TRIM('Raw export'!A28)))</x:f>
        <x:v>ORD-1024</x:v>
      </x:c>
      <x:c r="B28" s="7" t="n">
        <x:f>IF(A28="","",DATE(VALUE(LEFT(TRIM('Raw export'!B28),4)),VALUE(MID(TRIM('Raw export'!B28),6,2)),VALUE(RIGHT(TRIM('Raw export'!B28),2))))</x:f>
        <x:v>46057</x:v>
      </x:c>
      <x:c r="C28" s="2" t="str">
        <x:f>IF(A28="","",UPPER(TRIM('Raw export'!C28)))</x:f>
        <x:v>ONLINE</x:v>
      </x:c>
      <x:c r="D28" s="2" t="str">
        <x:f>IF(A28="","",UPPER(TRIM('Raw export'!D28)))</x:f>
        <x:v>COMPLETED</x:v>
      </x:c>
      <x:c r="E28" s="8" t="n">
        <x:f>IF(A28="","",IF('Raw export'!E28="","Missing",VALUE('Raw export'!E28)))</x:f>
        <x:v>671</x:v>
      </x:c>
      <x:c r="F28" s="8" t="n">
        <x:f>IF(A28="","",IF('Raw export'!F28="","Missing",VALUE('Raw export'!F28)))</x:f>
        <x:v>453</x:v>
      </x:c>
      <x:c r="G28" s="2" t="str">
        <x:f>IF(A28="","",IF(COUNTIFS($A$5:A28,A28)&gt;1,"Duplicate",IF(D28="CANCELLED","Cancelled",IF(OR(E28="Missing",F28="Missing"),"Missing amount",IF(D28="COMPLETED","Include","Review status")))))</x:f>
        <x:v>Include</x:v>
      </x:c>
      <x:c r="H28" s="8" t="n">
        <x:f>IF(G28="Include",E28-F28,"")</x:f>
        <x:v>218</x:v>
      </x:c>
    </x:row>
    <x:row r="29" ht="23" customHeight="1">
      <x:c r="A29" s="2" t="str">
        <x:f>IF('Raw export'!A29="","",UPPER(TRIM('Raw export'!A29)))</x:f>
        <x:v>ORD-1025</x:v>
      </x:c>
      <x:c r="B29" s="7" t="n">
        <x:f>IF(A29="","",DATE(VALUE(LEFT(TRIM('Raw export'!B29),4)),VALUE(MID(TRIM('Raw export'!B29),6,2)),VALUE(RIGHT(TRIM('Raw export'!B29),2))))</x:f>
        <x:v>46058</x:v>
      </x:c>
      <x:c r="C29" s="2" t="str">
        <x:f>IF(A29="","",UPPER(TRIM('Raw export'!C29)))</x:f>
        <x:v>DIRECT</x:v>
      </x:c>
      <x:c r="D29" s="2" t="str">
        <x:f>IF(A29="","",UPPER(TRIM('Raw export'!D29)))</x:f>
        <x:v>COMPLETED</x:v>
      </x:c>
      <x:c r="E29" s="8" t="n">
        <x:f>IF(A29="","",IF('Raw export'!E29="","Missing",VALUE('Raw export'!E29)))</x:f>
        <x:v>808</x:v>
      </x:c>
      <x:c r="F29" s="8" t="n">
        <x:f>IF(A29="","",IF('Raw export'!F29="","Missing",VALUE('Raw export'!F29)))</x:f>
        <x:v>598</x:v>
      </x:c>
      <x:c r="G29" s="2" t="str">
        <x:f>IF(A29="","",IF(COUNTIFS($A$5:A29,A29)&gt;1,"Duplicate",IF(D29="CANCELLED","Cancelled",IF(OR(E29="Missing",F29="Missing"),"Missing amount",IF(D29="COMPLETED","Include","Review status")))))</x:f>
        <x:v>Include</x:v>
      </x:c>
      <x:c r="H29" s="8" t="n">
        <x:f>IF(G29="Include",E29-F29,"")</x:f>
        <x:v>210</x:v>
      </x:c>
    </x:row>
    <x:row r="30" ht="23" customHeight="1">
      <x:c r="A30" s="2" t="str">
        <x:f>IF('Raw export'!A30="","",UPPER(TRIM('Raw export'!A30)))</x:f>
        <x:v>ORD-1026</x:v>
      </x:c>
      <x:c r="B30" s="7" t="n">
        <x:f>IF(A30="","",DATE(VALUE(LEFT(TRIM('Raw export'!B30),4)),VALUE(MID(TRIM('Raw export'!B30),6,2)),VALUE(RIGHT(TRIM('Raw export'!B30),2))))</x:f>
        <x:v>46059</x:v>
      </x:c>
      <x:c r="C30" s="2" t="str">
        <x:f>IF(A30="","",UPPER(TRIM('Raw export'!C30)))</x:f>
        <x:v>PARTNER</x:v>
      </x:c>
      <x:c r="D30" s="2" t="str">
        <x:f>IF(A30="","",UPPER(TRIM('Raw export'!D30)))</x:f>
        <x:v>COMPLETED</x:v>
      </x:c>
      <x:c r="E30" s="8" t="n">
        <x:f>IF(A30="","",IF('Raw export'!E30="","Missing",VALUE('Raw export'!E30)))</x:f>
        <x:v>945</x:v>
      </x:c>
      <x:c r="F30" s="8" t="n">
        <x:f>IF(A30="","",IF('Raw export'!F30="","Missing",VALUE('Raw export'!F30)))</x:f>
        <x:v>454</x:v>
      </x:c>
      <x:c r="G30" s="2" t="str">
        <x:f>IF(A30="","",IF(COUNTIFS($A$5:A30,A30)&gt;1,"Duplicate",IF(D30="CANCELLED","Cancelled",IF(OR(E30="Missing",F30="Missing"),"Missing amount",IF(D30="COMPLETED","Include","Review status")))))</x:f>
        <x:v>Include</x:v>
      </x:c>
      <x:c r="H30" s="8" t="n">
        <x:f>IF(G30="Include",E30-F30,"")</x:f>
        <x:v>491</x:v>
      </x:c>
    </x:row>
    <x:row r="31" ht="23" customHeight="1">
      <x:c r="A31" s="2" t="str">
        <x:f>IF('Raw export'!A31="","",UPPER(TRIM('Raw export'!A31)))</x:f>
        <x:v>ORD-1027</x:v>
      </x:c>
      <x:c r="B31" s="7" t="n">
        <x:f>IF(A31="","",DATE(VALUE(LEFT(TRIM('Raw export'!B31),4)),VALUE(MID(TRIM('Raw export'!B31),6,2)),VALUE(RIGHT(TRIM('Raw export'!B31),2))))</x:f>
        <x:v>46060</x:v>
      </x:c>
      <x:c r="C31" s="2" t="str">
        <x:f>IF(A31="","",UPPER(TRIM('Raw export'!C31)))</x:f>
        <x:v>ONLINE</x:v>
      </x:c>
      <x:c r="D31" s="2" t="str">
        <x:f>IF(A31="","",UPPER(TRIM('Raw export'!D31)))</x:f>
        <x:v>COMPLETED</x:v>
      </x:c>
      <x:c r="E31" s="8" t="n">
        <x:f>IF(A31="","",IF('Raw export'!E31="","Missing",VALUE('Raw export'!E31)))</x:f>
        <x:v>1082</x:v>
      </x:c>
      <x:c r="F31" s="8" t="n">
        <x:f>IF(A31="","",IF('Raw export'!F31="","Missing",VALUE('Raw export'!F31)))</x:f>
        <x:v>590</x:v>
      </x:c>
      <x:c r="G31" s="2" t="str">
        <x:f>IF(A31="","",IF(COUNTIFS($A$5:A31,A31)&gt;1,"Duplicate",IF(D31="CANCELLED","Cancelled",IF(OR(E31="Missing",F31="Missing"),"Missing amount",IF(D31="COMPLETED","Include","Review status")))))</x:f>
        <x:v>Include</x:v>
      </x:c>
      <x:c r="H31" s="8" t="n">
        <x:f>IF(G31="Include",E31-F31,"")</x:f>
        <x:v>492</x:v>
      </x:c>
    </x:row>
    <x:row r="32" ht="23" customHeight="1">
      <x:c r="A32" s="2" t="str">
        <x:f>IF('Raw export'!A32="","",UPPER(TRIM('Raw export'!A32)))</x:f>
        <x:v>ORD-1028</x:v>
      </x:c>
      <x:c r="B32" s="7" t="n">
        <x:f>IF(A32="","",DATE(VALUE(LEFT(TRIM('Raw export'!B32),4)),VALUE(MID(TRIM('Raw export'!B32),6,2)),VALUE(RIGHT(TRIM('Raw export'!B32),2))))</x:f>
        <x:v>46061</x:v>
      </x:c>
      <x:c r="C32" s="2" t="str">
        <x:f>IF(A32="","",UPPER(TRIM('Raw export'!C32)))</x:f>
        <x:v>DIRECT</x:v>
      </x:c>
      <x:c r="D32" s="2" t="str">
        <x:f>IF(A32="","",UPPER(TRIM('Raw export'!D32)))</x:f>
        <x:v>COMPLETED</x:v>
      </x:c>
      <x:c r="E32" s="8" t="n">
        <x:f>IF(A32="","",IF('Raw export'!E32="","Missing",VALUE('Raw export'!E32)))</x:f>
        <x:v>1219</x:v>
      </x:c>
      <x:c r="F32" s="8" t="n">
        <x:f>IF(A32="","",IF('Raw export'!F32="","Missing",VALUE('Raw export'!F32)))</x:f>
        <x:v>744</x:v>
      </x:c>
      <x:c r="G32" s="2" t="str">
        <x:f>IF(A32="","",IF(COUNTIFS($A$5:A32,A32)&gt;1,"Duplicate",IF(D32="CANCELLED","Cancelled",IF(OR(E32="Missing",F32="Missing"),"Missing amount",IF(D32="COMPLETED","Include","Review status")))))</x:f>
        <x:v>Include</x:v>
      </x:c>
      <x:c r="H32" s="8" t="n">
        <x:f>IF(G32="Include",E32-F32,"")</x:f>
        <x:v>475</x:v>
      </x:c>
    </x:row>
    <x:row r="33" ht="23" customHeight="1">
      <x:c r="A33" s="2" t="str">
        <x:f>IF('Raw export'!A33="","",UPPER(TRIM('Raw export'!A33)))</x:f>
        <x:v>ORD-1029</x:v>
      </x:c>
      <x:c r="B33" s="7" t="n">
        <x:f>IF(A33="","",DATE(VALUE(LEFT(TRIM('Raw export'!B33),4)),VALUE(MID(TRIM('Raw export'!B33),6,2)),VALUE(RIGHT(TRIM('Raw export'!B33),2))))</x:f>
        <x:v>46062</x:v>
      </x:c>
      <x:c r="C33" s="2" t="str">
        <x:f>IF(A33="","",UPPER(TRIM('Raw export'!C33)))</x:f>
        <x:v>PARTNER</x:v>
      </x:c>
      <x:c r="D33" s="2" t="str">
        <x:f>IF(A33="","",UPPER(TRIM('Raw export'!D33)))</x:f>
        <x:v>COMPLETED</x:v>
      </x:c>
      <x:c r="E33" s="8" t="n">
        <x:f>IF(A33="","",IF('Raw export'!E33="","Missing",VALUE('Raw export'!E33)))</x:f>
        <x:v>1356</x:v>
      </x:c>
      <x:c r="F33" s="8" t="n">
        <x:f>IF(A33="","",IF('Raw export'!F33="","Missing",VALUE('Raw export'!F33)))</x:f>
        <x:v>915</x:v>
      </x:c>
      <x:c r="G33" s="2" t="str">
        <x:f>IF(A33="","",IF(COUNTIFS($A$5:A33,A33)&gt;1,"Duplicate",IF(D33="CANCELLED","Cancelled",IF(OR(E33="Missing",F33="Missing"),"Missing amount",IF(D33="COMPLETED","Include","Review status")))))</x:f>
        <x:v>Include</x:v>
      </x:c>
      <x:c r="H33" s="8" t="n">
        <x:f>IF(G33="Include",E33-F33,"")</x:f>
        <x:v>441</x:v>
      </x:c>
    </x:row>
    <x:row r="34" ht="23" customHeight="1">
      <x:c r="A34" s="2" t="str">
        <x:f>IF('Raw export'!A34="","",UPPER(TRIM('Raw export'!A34)))</x:f>
        <x:v>ORD-1030</x:v>
      </x:c>
      <x:c r="B34" s="7" t="n">
        <x:f>IF(A34="","",DATE(VALUE(LEFT(TRIM('Raw export'!B34),4)),VALUE(MID(TRIM('Raw export'!B34),6,2)),VALUE(RIGHT(TRIM('Raw export'!B34),2))))</x:f>
        <x:v>46063</x:v>
      </x:c>
      <x:c r="C34" s="2" t="str">
        <x:f>IF(A34="","",UPPER(TRIM('Raw export'!C34)))</x:f>
        <x:v>ONLINE</x:v>
      </x:c>
      <x:c r="D34" s="2" t="str">
        <x:f>IF(A34="","",UPPER(TRIM('Raw export'!D34)))</x:f>
        <x:v>COMPLETED</x:v>
      </x:c>
      <x:c r="E34" s="8" t="n">
        <x:f>IF(A34="","",IF('Raw export'!E34="","Missing",VALUE('Raw export'!E34)))</x:f>
        <x:v>1493</x:v>
      </x:c>
      <x:c r="F34" s="8" t="n">
        <x:f>IF(A34="","",IF('Raw export'!F34="","Missing",VALUE('Raw export'!F34)))</x:f>
        <x:v>1105</x:v>
      </x:c>
      <x:c r="G34" s="2" t="str">
        <x:f>IF(A34="","",IF(COUNTIFS($A$5:A34,A34)&gt;1,"Duplicate",IF(D34="CANCELLED","Cancelled",IF(OR(E34="Missing",F34="Missing"),"Missing amount",IF(D34="COMPLETED","Include","Review status")))))</x:f>
        <x:v>Include</x:v>
      </x:c>
      <x:c r="H34" s="8" t="n">
        <x:f>IF(G34="Include",E34-F34,"")</x:f>
        <x:v>388</x:v>
      </x:c>
    </x:row>
    <x:row r="35" ht="23" customHeight="1">
      <x:c r="A35" s="2" t="str">
        <x:f>IF('Raw export'!A35="","",UPPER(TRIM('Raw export'!A35)))</x:f>
        <x:v>ORD-1031</x:v>
      </x:c>
      <x:c r="B35" s="7" t="n">
        <x:f>IF(A35="","",DATE(VALUE(LEFT(TRIM('Raw export'!B35),4)),VALUE(MID(TRIM('Raw export'!B35),6,2)),VALUE(RIGHT(TRIM('Raw export'!B35),2))))</x:f>
        <x:v>46064</x:v>
      </x:c>
      <x:c r="C35" s="2" t="str">
        <x:f>IF(A35="","",UPPER(TRIM('Raw export'!C35)))</x:f>
        <x:v>DIRECT</x:v>
      </x:c>
      <x:c r="D35" s="2" t="str">
        <x:f>IF(A35="","",UPPER(TRIM('Raw export'!D35)))</x:f>
        <x:v>COMPLETED</x:v>
      </x:c>
      <x:c r="E35" s="8" t="n">
        <x:f>IF(A35="","",IF('Raw export'!E35="","Missing",VALUE('Raw export'!E35)))</x:f>
        <x:v>1630</x:v>
      </x:c>
      <x:c r="F35" s="8" t="n">
        <x:f>IF(A35="","",IF('Raw export'!F35="","Missing",VALUE('Raw export'!F35)))</x:f>
        <x:v>782</x:v>
      </x:c>
      <x:c r="G35" s="2" t="str">
        <x:f>IF(A35="","",IF(COUNTIFS($A$5:A35,A35)&gt;1,"Duplicate",IF(D35="CANCELLED","Cancelled",IF(OR(E35="Missing",F35="Missing"),"Missing amount",IF(D35="COMPLETED","Include","Review status")))))</x:f>
        <x:v>Include</x:v>
      </x:c>
      <x:c r="H35" s="8" t="n">
        <x:f>IF(G35="Include",E35-F35,"")</x:f>
        <x:v>848</x:v>
      </x:c>
    </x:row>
    <x:row r="36" ht="23" customHeight="1">
      <x:c r="A36" s="2" t="str">
        <x:f>IF('Raw export'!A36="","",UPPER(TRIM('Raw export'!A36)))</x:f>
        <x:v>ORD-1032</x:v>
      </x:c>
      <x:c r="B36" s="7" t="n">
        <x:f>IF(A36="","",DATE(VALUE(LEFT(TRIM('Raw export'!B36),4)),VALUE(MID(TRIM('Raw export'!B36),6,2)),VALUE(RIGHT(TRIM('Raw export'!B36),2))))</x:f>
        <x:v>46065</x:v>
      </x:c>
      <x:c r="C36" s="2" t="str">
        <x:f>IF(A36="","",UPPER(TRIM('Raw export'!C36)))</x:f>
        <x:v>PARTNER</x:v>
      </x:c>
      <x:c r="D36" s="2" t="str">
        <x:f>IF(A36="","",UPPER(TRIM('Raw export'!D36)))</x:f>
        <x:v>COMPLETED</x:v>
      </x:c>
      <x:c r="E36" s="8" t="n">
        <x:f>IF(A36="","",IF('Raw export'!E36="","Missing",VALUE('Raw export'!E36)))</x:f>
        <x:v>1767</x:v>
      </x:c>
      <x:c r="F36" s="8" t="n">
        <x:f>IF(A36="","",IF('Raw export'!F36="","Missing",VALUE('Raw export'!F36)))</x:f>
        <x:v>963</x:v>
      </x:c>
      <x:c r="G36" s="2" t="str">
        <x:f>IF(A36="","",IF(COUNTIFS($A$5:A36,A36)&gt;1,"Duplicate",IF(D36="CANCELLED","Cancelled",IF(OR(E36="Missing",F36="Missing"),"Missing amount",IF(D36="COMPLETED","Include","Review status")))))</x:f>
        <x:v>Include</x:v>
      </x:c>
      <x:c r="H36" s="8" t="n">
        <x:f>IF(G36="Include",E36-F36,"")</x:f>
        <x:v>804</x:v>
      </x:c>
    </x:row>
    <x:row r="37" ht="23" customHeight="1">
      <x:c r="A37" s="2" t="str">
        <x:f>IF('Raw export'!A37="","",UPPER(TRIM('Raw export'!A37)))</x:f>
        <x:v>ORD-1033</x:v>
      </x:c>
      <x:c r="B37" s="7" t="n">
        <x:f>IF(A37="","",DATE(VALUE(LEFT(TRIM('Raw export'!B37),4)),VALUE(MID(TRIM('Raw export'!B37),6,2)),VALUE(RIGHT(TRIM('Raw export'!B37),2))))</x:f>
        <x:v>46066</x:v>
      </x:c>
      <x:c r="C37" s="2" t="str">
        <x:f>IF(A37="","",UPPER(TRIM('Raw export'!C37)))</x:f>
        <x:v>ONLINE</x:v>
      </x:c>
      <x:c r="D37" s="2" t="str">
        <x:f>IF(A37="","",UPPER(TRIM('Raw export'!D37)))</x:f>
        <x:v>COMPLETED</x:v>
      </x:c>
      <x:c r="E37" s="8" t="n">
        <x:f>IF(A37="","",IF('Raw export'!E37="","Missing",VALUE('Raw export'!E37)))</x:f>
        <x:v>1904</x:v>
      </x:c>
      <x:c r="F37" s="8" t="n">
        <x:f>IF(A37="","",IF('Raw export'!F37="","Missing",VALUE('Raw export'!F37)))</x:f>
        <x:v>1161</x:v>
      </x:c>
      <x:c r="G37" s="2" t="str">
        <x:f>IF(A37="","",IF(COUNTIFS($A$5:A37,A37)&gt;1,"Duplicate",IF(D37="CANCELLED","Cancelled",IF(OR(E37="Missing",F37="Missing"),"Missing amount",IF(D37="COMPLETED","Include","Review status")))))</x:f>
        <x:v>Include</x:v>
      </x:c>
      <x:c r="H37" s="8" t="n">
        <x:f>IF(G37="Include",E37-F37,"")</x:f>
        <x:v>743</x:v>
      </x:c>
    </x:row>
    <x:row r="38" ht="23" customHeight="1">
      <x:c r="A38" s="2" t="str">
        <x:f>IF('Raw export'!A38="","",UPPER(TRIM('Raw export'!A38)))</x:f>
        <x:v>ORD-1034</x:v>
      </x:c>
      <x:c r="B38" s="7" t="n">
        <x:f>IF(A38="","",DATE(VALUE(LEFT(TRIM('Raw export'!B38),4)),VALUE(MID(TRIM('Raw export'!B38),6,2)),VALUE(RIGHT(TRIM('Raw export'!B38),2))))</x:f>
        <x:v>46067</x:v>
      </x:c>
      <x:c r="C38" s="2" t="str">
        <x:f>IF(A38="","",UPPER(TRIM('Raw export'!C38)))</x:f>
        <x:v>DIRECT</x:v>
      </x:c>
      <x:c r="D38" s="2" t="str">
        <x:f>IF(A38="","",UPPER(TRIM('Raw export'!D38)))</x:f>
        <x:v>COMPLETED</x:v>
      </x:c>
      <x:c r="E38" s="8" t="n">
        <x:f>IF(A38="","",IF('Raw export'!E38="","Missing",VALUE('Raw export'!E38)))</x:f>
        <x:v>2041</x:v>
      </x:c>
      <x:c r="F38" s="8" t="n">
        <x:f>IF(A38="","",IF('Raw export'!F38="","Missing",VALUE('Raw export'!F38)))</x:f>
        <x:v>1378</x:v>
      </x:c>
      <x:c r="G38" s="2" t="str">
        <x:f>IF(A38="","",IF(COUNTIFS($A$5:A38,A38)&gt;1,"Duplicate",IF(D38="CANCELLED","Cancelled",IF(OR(E38="Missing",F38="Missing"),"Missing amount",IF(D38="COMPLETED","Include","Review status")))))</x:f>
        <x:v>Include</x:v>
      </x:c>
      <x:c r="H38" s="8" t="n">
        <x:f>IF(G38="Include",E38-F38,"")</x:f>
        <x:v>663</x:v>
      </x:c>
    </x:row>
    <x:row r="39" ht="23" customHeight="1">
      <x:c r="A39" s="2" t="str">
        <x:f>IF('Raw export'!A39="","",UPPER(TRIM('Raw export'!A39)))</x:f>
        <x:v>ORD-1035</x:v>
      </x:c>
      <x:c r="B39" s="7" t="n">
        <x:f>IF(A39="","",DATE(VALUE(LEFT(TRIM('Raw export'!B39),4)),VALUE(MID(TRIM('Raw export'!B39),6,2)),VALUE(RIGHT(TRIM('Raw export'!B39),2))))</x:f>
        <x:v>46068</x:v>
      </x:c>
      <x:c r="C39" s="2" t="str">
        <x:f>IF(A39="","",UPPER(TRIM('Raw export'!C39)))</x:f>
        <x:v>PARTNER</x:v>
      </x:c>
      <x:c r="D39" s="2" t="str">
        <x:f>IF(A39="","",UPPER(TRIM('Raw export'!D39)))</x:f>
        <x:v>COMPLETED</x:v>
      </x:c>
      <x:c r="E39" s="8" t="n">
        <x:f>IF(A39="","",IF('Raw export'!E39="","Missing",VALUE('Raw export'!E39)))</x:f>
        <x:v>2178</x:v>
      </x:c>
      <x:c r="F39" s="8" t="n">
        <x:f>IF(A39="","",IF('Raw export'!F39="","Missing",VALUE('Raw export'!F39)))</x:f>
        <x:v>1612</x:v>
      </x:c>
      <x:c r="G39" s="2" t="str">
        <x:f>IF(A39="","",IF(COUNTIFS($A$5:A39,A39)&gt;1,"Duplicate",IF(D39="CANCELLED","Cancelled",IF(OR(E39="Missing",F39="Missing"),"Missing amount",IF(D39="COMPLETED","Include","Review status")))))</x:f>
        <x:v>Include</x:v>
      </x:c>
      <x:c r="H39" s="8" t="n">
        <x:f>IF(G39="Include",E39-F39,"")</x:f>
        <x:v>566</x:v>
      </x:c>
    </x:row>
    <x:row r="40" ht="23" customHeight="1">
      <x:c r="A40" s="2" t="str">
        <x:f>IF('Raw export'!A40="","",UPPER(TRIM('Raw export'!A40)))</x:f>
        <x:v>ORD-1036</x:v>
      </x:c>
      <x:c r="B40" s="7" t="n">
        <x:f>IF(A40="","",DATE(VALUE(LEFT(TRIM('Raw export'!B40),4)),VALUE(MID(TRIM('Raw export'!B40),6,2)),VALUE(RIGHT(TRIM('Raw export'!B40),2))))</x:f>
        <x:v>46069</x:v>
      </x:c>
      <x:c r="C40" s="2" t="str">
        <x:f>IF(A40="","",UPPER(TRIM('Raw export'!C40)))</x:f>
        <x:v>ONLINE</x:v>
      </x:c>
      <x:c r="D40" s="2" t="str">
        <x:f>IF(A40="","",UPPER(TRIM('Raw export'!D40)))</x:f>
        <x:v>COMPLETED</x:v>
      </x:c>
      <x:c r="E40" s="8" t="n">
        <x:f>IF(A40="","",IF('Raw export'!E40="","Missing",VALUE('Raw export'!E40)))</x:f>
        <x:v>2315</x:v>
      </x:c>
      <x:c r="F40" s="8" t="n">
        <x:f>IF(A40="","",IF('Raw export'!F40="","Missing",VALUE('Raw export'!F40)))</x:f>
        <x:v>1111</x:v>
      </x:c>
      <x:c r="G40" s="2" t="str">
        <x:f>IF(A40="","",IF(COUNTIFS($A$5:A40,A40)&gt;1,"Duplicate",IF(D40="CANCELLED","Cancelled",IF(OR(E40="Missing",F40="Missing"),"Missing amount",IF(D40="COMPLETED","Include","Review status")))))</x:f>
        <x:v>Include</x:v>
      </x:c>
      <x:c r="H40" s="8" t="n">
        <x:f>IF(G40="Include",E40-F40,"")</x:f>
        <x:v>1204</x:v>
      </x:c>
    </x:row>
    <x:row r="41" ht="23" customHeight="1">
      <x:c r="A41" s="2" t="str">
        <x:f>IF('Raw export'!A41="","",UPPER(TRIM('Raw export'!A41)))</x:f>
        <x:v>ORD-1037</x:v>
      </x:c>
      <x:c r="B41" s="7" t="n">
        <x:f>IF(A41="","",DATE(VALUE(LEFT(TRIM('Raw export'!B41),4)),VALUE(MID(TRIM('Raw export'!B41),6,2)),VALUE(RIGHT(TRIM('Raw export'!B41),2))))</x:f>
        <x:v>46070</x:v>
      </x:c>
      <x:c r="C41" s="2" t="str">
        <x:f>IF(A41="","",UPPER(TRIM('Raw export'!C41)))</x:f>
        <x:v>DIRECT</x:v>
      </x:c>
      <x:c r="D41" s="2" t="str">
        <x:f>IF(A41="","",UPPER(TRIM('Raw export'!D41)))</x:f>
        <x:v>COMPLETED</x:v>
      </x:c>
      <x:c r="E41" s="8" t="n">
        <x:f>IF(A41="","",IF('Raw export'!E41="","Missing",VALUE('Raw export'!E41)))</x:f>
        <x:v>2452</x:v>
      </x:c>
      <x:c r="F41" s="8" t="n">
        <x:f>IF(A41="","",IF('Raw export'!F41="","Missing",VALUE('Raw export'!F41)))</x:f>
        <x:v>1336</x:v>
      </x:c>
      <x:c r="G41" s="2" t="str">
        <x:f>IF(A41="","",IF(COUNTIFS($A$5:A41,A41)&gt;1,"Duplicate",IF(D41="CANCELLED","Cancelled",IF(OR(E41="Missing",F41="Missing"),"Missing amount",IF(D41="COMPLETED","Include","Review status")))))</x:f>
        <x:v>Include</x:v>
      </x:c>
      <x:c r="H41" s="8" t="n">
        <x:f>IF(G41="Include",E41-F41,"")</x:f>
        <x:v>1116</x:v>
      </x:c>
    </x:row>
    <x:row r="42" ht="23" customHeight="1">
      <x:c r="A42" s="2" t="str">
        <x:f>IF('Raw export'!A42="","",UPPER(TRIM('Raw export'!A42)))</x:f>
        <x:v>ORD-1038</x:v>
      </x:c>
      <x:c r="B42" s="7" t="n">
        <x:f>IF(A42="","",DATE(VALUE(LEFT(TRIM('Raw export'!B42),4)),VALUE(MID(TRIM('Raw export'!B42),6,2)),VALUE(RIGHT(TRIM('Raw export'!B42),2))))</x:f>
        <x:v>46071</x:v>
      </x:c>
      <x:c r="C42" s="2" t="str">
        <x:f>IF(A42="","",UPPER(TRIM('Raw export'!C42)))</x:f>
        <x:v>PARTNER</x:v>
      </x:c>
      <x:c r="D42" s="2" t="str">
        <x:f>IF(A42="","",UPPER(TRIM('Raw export'!D42)))</x:f>
        <x:v>CANCELLED</x:v>
      </x:c>
      <x:c r="E42" s="8" t="n">
        <x:f>IF(A42="","",IF('Raw export'!E42="","Missing",VALUE('Raw export'!E42)))</x:f>
        <x:v>2589</x:v>
      </x:c>
      <x:c r="F42" s="8" t="n">
        <x:f>IF(A42="","",IF('Raw export'!F42="","Missing",VALUE('Raw export'!F42)))</x:f>
        <x:v>1579</x:v>
      </x:c>
      <x:c r="G42" s="2" t="str">
        <x:f>IF(A42="","",IF(COUNTIFS($A$5:A42,A42)&gt;1,"Duplicate",IF(D42="CANCELLED","Cancelled",IF(OR(E42="Missing",F42="Missing"),"Missing amount",IF(D42="COMPLETED","Include","Review status")))))</x:f>
        <x:v>Cancelled</x:v>
      </x:c>
      <x:c r="H42" s="8" t="str">
        <x:f>IF(G42="Include",E42-F42,"")</x:f>
      </x:c>
    </x:row>
    <x:row r="43" ht="23" customHeight="1">
      <x:c r="A43" s="2" t="str">
        <x:f>IF('Raw export'!A43="","",UPPER(TRIM('Raw export'!A43)))</x:f>
        <x:v>ORD-1039</x:v>
      </x:c>
      <x:c r="B43" s="7" t="n">
        <x:f>IF(A43="","",DATE(VALUE(LEFT(TRIM('Raw export'!B43),4)),VALUE(MID(TRIM('Raw export'!B43),6,2)),VALUE(RIGHT(TRIM('Raw export'!B43),2))))</x:f>
        <x:v>46072</x:v>
      </x:c>
      <x:c r="C43" s="2" t="str">
        <x:f>IF(A43="","",UPPER(TRIM('Raw export'!C43)))</x:f>
        <x:v>ONLINE</x:v>
      </x:c>
      <x:c r="D43" s="2" t="str">
        <x:f>IF(A43="","",UPPER(TRIM('Raw export'!D43)))</x:f>
        <x:v>COMPLETED</x:v>
      </x:c>
      <x:c r="E43" s="8" t="n">
        <x:f>IF(A43="","",IF('Raw export'!E43="","Missing",VALUE('Raw export'!E43)))</x:f>
        <x:v>2726</x:v>
      </x:c>
      <x:c r="F43" s="8" t="n">
        <x:f>IF(A43="","",IF('Raw export'!F43="","Missing",VALUE('Raw export'!F43)))</x:f>
        <x:v>1840</x:v>
      </x:c>
      <x:c r="G43" s="2" t="str">
        <x:f>IF(A43="","",IF(COUNTIFS($A$5:A43,A43)&gt;1,"Duplicate",IF(D43="CANCELLED","Cancelled",IF(OR(E43="Missing",F43="Missing"),"Missing amount",IF(D43="COMPLETED","Include","Review status")))))</x:f>
        <x:v>Include</x:v>
      </x:c>
      <x:c r="H43" s="8" t="n">
        <x:f>IF(G43="Include",E43-F43,"")</x:f>
        <x:v>886</x:v>
      </x:c>
    </x:row>
    <x:row r="44" ht="23" customHeight="1">
      <x:c r="A44" s="2" t="str">
        <x:f>IF('Raw export'!A44="","",UPPER(TRIM('Raw export'!A44)))</x:f>
        <x:v>ORD-1040</x:v>
      </x:c>
      <x:c r="B44" s="7" t="n">
        <x:f>IF(A44="","",DATE(VALUE(LEFT(TRIM('Raw export'!B44),4)),VALUE(MID(TRIM('Raw export'!B44),6,2)),VALUE(RIGHT(TRIM('Raw export'!B44),2))))</x:f>
        <x:v>46073</x:v>
      </x:c>
      <x:c r="C44" s="2" t="str">
        <x:f>IF(A44="","",UPPER(TRIM('Raw export'!C44)))</x:f>
        <x:v>DIRECT</x:v>
      </x:c>
      <x:c r="D44" s="2" t="str">
        <x:f>IF(A44="","",UPPER(TRIM('Raw export'!D44)))</x:f>
        <x:v>COMPLETED</x:v>
      </x:c>
      <x:c r="E44" s="8" t="n">
        <x:f>IF(A44="","",IF('Raw export'!E44="","Missing",VALUE('Raw export'!E44)))</x:f>
        <x:v>2863</x:v>
      </x:c>
      <x:c r="F44" s="8" t="n">
        <x:f>IF(A44="","",IF('Raw export'!F44="","Missing",VALUE('Raw export'!F44)))</x:f>
        <x:v>2119</x:v>
      </x:c>
      <x:c r="G44" s="2" t="str">
        <x:f>IF(A44="","",IF(COUNTIFS($A$5:A44,A44)&gt;1,"Duplicate",IF(D44="CANCELLED","Cancelled",IF(OR(E44="Missing",F44="Missing"),"Missing amount",IF(D44="COMPLETED","Include","Review status")))))</x:f>
        <x:v>Include</x:v>
      </x:c>
      <x:c r="H44" s="8" t="n">
        <x:f>IF(G44="Include",E44-F44,"")</x:f>
        <x:v>744</x:v>
      </x:c>
    </x:row>
    <x:row r="45" ht="23" customHeight="1">
      <x:c r="A45" s="2" t="str">
        <x:f>IF('Raw export'!A45="","",UPPER(TRIM('Raw export'!A45)))</x:f>
        <x:v>ORD-1041</x:v>
      </x:c>
      <x:c r="B45" s="7" t="n">
        <x:f>IF(A45="","",DATE(VALUE(LEFT(TRIM('Raw export'!B45),4)),VALUE(MID(TRIM('Raw export'!B45),6,2)),VALUE(RIGHT(TRIM('Raw export'!B45),2))))</x:f>
        <x:v>46082</x:v>
      </x:c>
      <x:c r="C45" s="2" t="str">
        <x:f>IF(A45="","",UPPER(TRIM('Raw export'!C45)))</x:f>
        <x:v>PARTNER</x:v>
      </x:c>
      <x:c r="D45" s="2" t="str">
        <x:f>IF(A45="","",UPPER(TRIM('Raw export'!D45)))</x:f>
        <x:v>COMPLETED</x:v>
      </x:c>
      <x:c r="E45" s="8" t="n">
        <x:f>IF(A45="","",IF('Raw export'!E45="","Missing",VALUE('Raw export'!E45)))</x:f>
        <x:v>3000</x:v>
      </x:c>
      <x:c r="F45" s="8" t="n">
        <x:f>IF(A45="","",IF('Raw export'!F45="","Missing",VALUE('Raw export'!F45)))</x:f>
        <x:v>1440</x:v>
      </x:c>
      <x:c r="G45" s="2" t="str">
        <x:f>IF(A45="","",IF(COUNTIFS($A$5:A45,A45)&gt;1,"Duplicate",IF(D45="CANCELLED","Cancelled",IF(OR(E45="Missing",F45="Missing"),"Missing amount",IF(D45="COMPLETED","Include","Review status")))))</x:f>
        <x:v>Include</x:v>
      </x:c>
      <x:c r="H45" s="8" t="n">
        <x:f>IF(G45="Include",E45-F45,"")</x:f>
        <x:v>1560</x:v>
      </x:c>
    </x:row>
    <x:row r="46" ht="23" customHeight="1">
      <x:c r="A46" s="2" t="str">
        <x:f>IF('Raw export'!A46="","",UPPER(TRIM('Raw export'!A46)))</x:f>
        <x:v>ORD-1042</x:v>
      </x:c>
      <x:c r="B46" s="7" t="n">
        <x:f>IF(A46="","",DATE(VALUE(LEFT(TRIM('Raw export'!B46),4)),VALUE(MID(TRIM('Raw export'!B46),6,2)),VALUE(RIGHT(TRIM('Raw export'!B46),2))))</x:f>
        <x:v>46083</x:v>
      </x:c>
      <x:c r="C46" s="2" t="str">
        <x:f>IF(A46="","",UPPER(TRIM('Raw export'!C46)))</x:f>
        <x:v>ONLINE</x:v>
      </x:c>
      <x:c r="D46" s="2" t="str">
        <x:f>IF(A46="","",UPPER(TRIM('Raw export'!D46)))</x:f>
        <x:v>COMPLETED</x:v>
      </x:c>
      <x:c r="E46" s="8" t="n">
        <x:f>IF(A46="","",IF('Raw export'!E46="","Missing",VALUE('Raw export'!E46)))</x:f>
        <x:v>3137</x:v>
      </x:c>
      <x:c r="F46" s="8" t="n">
        <x:f>IF(A46="","",IF('Raw export'!F46="","Missing",VALUE('Raw export'!F46)))</x:f>
        <x:v>1710</x:v>
      </x:c>
      <x:c r="G46" s="2" t="str">
        <x:f>IF(A46="","",IF(COUNTIFS($A$5:A46,A46)&gt;1,"Duplicate",IF(D46="CANCELLED","Cancelled",IF(OR(E46="Missing",F46="Missing"),"Missing amount",IF(D46="COMPLETED","Include","Review status")))))</x:f>
        <x:v>Include</x:v>
      </x:c>
      <x:c r="H46" s="8" t="n">
        <x:f>IF(G46="Include",E46-F46,"")</x:f>
        <x:v>1427</x:v>
      </x:c>
    </x:row>
    <x:row r="47" ht="23" customHeight="1">
      <x:c r="A47" s="2" t="str">
        <x:f>IF('Raw export'!A47="","",UPPER(TRIM('Raw export'!A47)))</x:f>
        <x:v>ORD-1043</x:v>
      </x:c>
      <x:c r="B47" s="7" t="n">
        <x:f>IF(A47="","",DATE(VALUE(LEFT(TRIM('Raw export'!B47),4)),VALUE(MID(TRIM('Raw export'!B47),6,2)),VALUE(RIGHT(TRIM('Raw export'!B47),2))))</x:f>
        <x:v>46084</x:v>
      </x:c>
      <x:c r="C47" s="2" t="str">
        <x:f>IF(A47="","",UPPER(TRIM('Raw export'!C47)))</x:f>
        <x:v>DIRECT</x:v>
      </x:c>
      <x:c r="D47" s="2" t="str">
        <x:f>IF(A47="","",UPPER(TRIM('Raw export'!D47)))</x:f>
        <x:v>COMPLETED</x:v>
      </x:c>
      <x:c r="E47" s="8" t="n">
        <x:f>IF(A47="","",IF('Raw export'!E47="","Missing",VALUE('Raw export'!E47)))</x:f>
        <x:v>3274</x:v>
      </x:c>
      <x:c r="F47" s="8" t="n">
        <x:f>IF(A47="","",IF('Raw export'!F47="","Missing",VALUE('Raw export'!F47)))</x:f>
        <x:v>1997</x:v>
      </x:c>
      <x:c r="G47" s="2" t="str">
        <x:f>IF(A47="","",IF(COUNTIFS($A$5:A47,A47)&gt;1,"Duplicate",IF(D47="CANCELLED","Cancelled",IF(OR(E47="Missing",F47="Missing"),"Missing amount",IF(D47="COMPLETED","Include","Review status")))))</x:f>
        <x:v>Include</x:v>
      </x:c>
      <x:c r="H47" s="8" t="n">
        <x:f>IF(G47="Include",E47-F47,"")</x:f>
        <x:v>1277</x:v>
      </x:c>
    </x:row>
    <x:row r="48" ht="23" customHeight="1">
      <x:c r="A48" s="2" t="str">
        <x:f>IF('Raw export'!A48="","",UPPER(TRIM('Raw export'!A48)))</x:f>
        <x:v>ORD-1044</x:v>
      </x:c>
      <x:c r="B48" s="7" t="n">
        <x:f>IF(A48="","",DATE(VALUE(LEFT(TRIM('Raw export'!B48),4)),VALUE(MID(TRIM('Raw export'!B48),6,2)),VALUE(RIGHT(TRIM('Raw export'!B48),2))))</x:f>
        <x:v>46085</x:v>
      </x:c>
      <x:c r="C48" s="2" t="str">
        <x:f>IF(A48="","",UPPER(TRIM('Raw export'!C48)))</x:f>
        <x:v>PARTNER</x:v>
      </x:c>
      <x:c r="D48" s="2" t="str">
        <x:f>IF(A48="","",UPPER(TRIM('Raw export'!D48)))</x:f>
        <x:v>COMPLETED</x:v>
      </x:c>
      <x:c r="E48" s="8" t="n">
        <x:f>IF(A48="","",IF('Raw export'!E48="","Missing",VALUE('Raw export'!E48)))</x:f>
        <x:v>511</x:v>
      </x:c>
      <x:c r="F48" s="8" t="n">
        <x:f>IF(A48="","",IF('Raw export'!F48="","Missing",VALUE('Raw export'!F48)))</x:f>
        <x:v>345</x:v>
      </x:c>
      <x:c r="G48" s="2" t="str">
        <x:f>IF(A48="","",IF(COUNTIFS($A$5:A48,A48)&gt;1,"Duplicate",IF(D48="CANCELLED","Cancelled",IF(OR(E48="Missing",F48="Missing"),"Missing amount",IF(D48="COMPLETED","Include","Review status")))))</x:f>
        <x:v>Include</x:v>
      </x:c>
      <x:c r="H48" s="8" t="n">
        <x:f>IF(G48="Include",E48-F48,"")</x:f>
        <x:v>166</x:v>
      </x:c>
    </x:row>
    <x:row r="49" ht="23" customHeight="1">
      <x:c r="A49" s="2" t="str">
        <x:f>IF('Raw export'!A49="","",UPPER(TRIM('Raw export'!A49)))</x:f>
        <x:v>ORD-1045</x:v>
      </x:c>
      <x:c r="B49" s="7" t="n">
        <x:f>IF(A49="","",DATE(VALUE(LEFT(TRIM('Raw export'!B49),4)),VALUE(MID(TRIM('Raw export'!B49),6,2)),VALUE(RIGHT(TRIM('Raw export'!B49),2))))</x:f>
        <x:v>46086</x:v>
      </x:c>
      <x:c r="C49" s="2" t="str">
        <x:f>IF(A49="","",UPPER(TRIM('Raw export'!C49)))</x:f>
        <x:v>ONLINE</x:v>
      </x:c>
      <x:c r="D49" s="2" t="str">
        <x:f>IF(A49="","",UPPER(TRIM('Raw export'!D49)))</x:f>
        <x:v>COMPLETED</x:v>
      </x:c>
      <x:c r="E49" s="8" t="n">
        <x:f>IF(A49="","",IF('Raw export'!E49="","Missing",VALUE('Raw export'!E49)))</x:f>
        <x:v>648</x:v>
      </x:c>
      <x:c r="F49" s="8" t="n">
        <x:f>IF(A49="","",IF('Raw export'!F49="","Missing",VALUE('Raw export'!F49)))</x:f>
        <x:v>480</x:v>
      </x:c>
      <x:c r="G49" s="2" t="str">
        <x:f>IF(A49="","",IF(COUNTIFS($A$5:A49,A49)&gt;1,"Duplicate",IF(D49="CANCELLED","Cancelled",IF(OR(E49="Missing",F49="Missing"),"Missing amount",IF(D49="COMPLETED","Include","Review status")))))</x:f>
        <x:v>Include</x:v>
      </x:c>
      <x:c r="H49" s="8" t="n">
        <x:f>IF(G49="Include",E49-F49,"")</x:f>
        <x:v>168</x:v>
      </x:c>
    </x:row>
    <x:row r="50" ht="23" customHeight="1">
      <x:c r="A50" s="2" t="str">
        <x:f>IF('Raw export'!A50="","",UPPER(TRIM('Raw export'!A50)))</x:f>
        <x:v>ORD-1046</x:v>
      </x:c>
      <x:c r="B50" s="7" t="n">
        <x:f>IF(A50="","",DATE(VALUE(LEFT(TRIM('Raw export'!B50),4)),VALUE(MID(TRIM('Raw export'!B50),6,2)),VALUE(RIGHT(TRIM('Raw export'!B50),2))))</x:f>
        <x:v>46087</x:v>
      </x:c>
      <x:c r="C50" s="2" t="str">
        <x:f>IF(A50="","",UPPER(TRIM('Raw export'!C50)))</x:f>
        <x:v>DIRECT</x:v>
      </x:c>
      <x:c r="D50" s="2" t="str">
        <x:f>IF(A50="","",UPPER(TRIM('Raw export'!D50)))</x:f>
        <x:v>COMPLETED</x:v>
      </x:c>
      <x:c r="E50" s="8" t="n">
        <x:f>IF(A50="","",IF('Raw export'!E50="","Missing",VALUE('Raw export'!E50)))</x:f>
        <x:v>785</x:v>
      </x:c>
      <x:c r="F50" s="8" t="str">
        <x:f>IF(A50="","",IF('Raw export'!F50="","Missing",VALUE('Raw export'!F50)))</x:f>
        <x:v>Missing</x:v>
      </x:c>
      <x:c r="G50" s="2" t="str">
        <x:f>IF(A50="","",IF(COUNTIFS($A$5:A50,A50)&gt;1,"Duplicate",IF(D50="CANCELLED","Cancelled",IF(OR(E50="Missing",F50="Missing"),"Missing amount",IF(D50="COMPLETED","Include","Review status")))))</x:f>
        <x:v>Missing amount</x:v>
      </x:c>
      <x:c r="H50" s="8" t="str">
        <x:f>IF(G50="Include",E50-F50,"")</x:f>
      </x:c>
    </x:row>
    <x:row r="51" ht="23" customHeight="1">
      <x:c r="A51" s="2" t="str">
        <x:f>IF('Raw export'!A51="","",UPPER(TRIM('Raw export'!A51)))</x:f>
        <x:v>ORD-1047</x:v>
      </x:c>
      <x:c r="B51" s="7" t="n">
        <x:f>IF(A51="","",DATE(VALUE(LEFT(TRIM('Raw export'!B51),4)),VALUE(MID(TRIM('Raw export'!B51),6,2)),VALUE(RIGHT(TRIM('Raw export'!B51),2))))</x:f>
        <x:v>46088</x:v>
      </x:c>
      <x:c r="C51" s="2" t="str">
        <x:f>IF(A51="","",UPPER(TRIM('Raw export'!C51)))</x:f>
        <x:v>PARTNER</x:v>
      </x:c>
      <x:c r="D51" s="2" t="str">
        <x:f>IF(A51="","",UPPER(TRIM('Raw export'!D51)))</x:f>
        <x:v>COMPLETED</x:v>
      </x:c>
      <x:c r="E51" s="8" t="n">
        <x:f>IF(A51="","",IF('Raw export'!E51="","Missing",VALUE('Raw export'!E51)))</x:f>
        <x:v>922</x:v>
      </x:c>
      <x:c r="F51" s="8" t="n">
        <x:f>IF(A51="","",IF('Raw export'!F51="","Missing",VALUE('Raw export'!F51)))</x:f>
        <x:v>502</x:v>
      </x:c>
      <x:c r="G51" s="2" t="str">
        <x:f>IF(A51="","",IF(COUNTIFS($A$5:A51,A51)&gt;1,"Duplicate",IF(D51="CANCELLED","Cancelled",IF(OR(E51="Missing",F51="Missing"),"Missing amount",IF(D51="COMPLETED","Include","Review status")))))</x:f>
        <x:v>Include</x:v>
      </x:c>
      <x:c r="H51" s="8" t="n">
        <x:f>IF(G51="Include",E51-F51,"")</x:f>
        <x:v>420</x:v>
      </x:c>
    </x:row>
    <x:row r="52" ht="23" customHeight="1">
      <x:c r="A52" s="2" t="str">
        <x:f>IF('Raw export'!A52="","",UPPER(TRIM('Raw export'!A52)))</x:f>
        <x:v>ORD-1048</x:v>
      </x:c>
      <x:c r="B52" s="7" t="n">
        <x:f>IF(A52="","",DATE(VALUE(LEFT(TRIM('Raw export'!B52),4)),VALUE(MID(TRIM('Raw export'!B52),6,2)),VALUE(RIGHT(TRIM('Raw export'!B52),2))))</x:f>
        <x:v>46089</x:v>
      </x:c>
      <x:c r="C52" s="2" t="str">
        <x:f>IF(A52="","",UPPER(TRIM('Raw export'!C52)))</x:f>
        <x:v>ONLINE</x:v>
      </x:c>
      <x:c r="D52" s="2" t="str">
        <x:f>IF(A52="","",UPPER(TRIM('Raw export'!D52)))</x:f>
        <x:v>COMPLETED</x:v>
      </x:c>
      <x:c r="E52" s="8" t="n">
        <x:f>IF(A52="","",IF('Raw export'!E52="","Missing",VALUE('Raw export'!E52)))</x:f>
        <x:v>1059</x:v>
      </x:c>
      <x:c r="F52" s="8" t="n">
        <x:f>IF(A52="","",IF('Raw export'!F52="","Missing",VALUE('Raw export'!F52)))</x:f>
        <x:v>646</x:v>
      </x:c>
      <x:c r="G52" s="2" t="str">
        <x:f>IF(A52="","",IF(COUNTIFS($A$5:A52,A52)&gt;1,"Duplicate",IF(D52="CANCELLED","Cancelled",IF(OR(E52="Missing",F52="Missing"),"Missing amount",IF(D52="COMPLETED","Include","Review status")))))</x:f>
        <x:v>Include</x:v>
      </x:c>
      <x:c r="H52" s="8" t="n">
        <x:f>IF(G52="Include",E52-F52,"")</x:f>
        <x:v>413</x:v>
      </x:c>
    </x:row>
    <x:row r="53" ht="23" customHeight="1">
      <x:c r="A53" s="2" t="str">
        <x:f>IF('Raw export'!A53="","",UPPER(TRIM('Raw export'!A53)))</x:f>
        <x:v>ORD-1049</x:v>
      </x:c>
      <x:c r="B53" s="7" t="n">
        <x:f>IF(A53="","",DATE(VALUE(LEFT(TRIM('Raw export'!B53),4)),VALUE(MID(TRIM('Raw export'!B53),6,2)),VALUE(RIGHT(TRIM('Raw export'!B53),2))))</x:f>
        <x:v>46090</x:v>
      </x:c>
      <x:c r="C53" s="2" t="str">
        <x:f>IF(A53="","",UPPER(TRIM('Raw export'!C53)))</x:f>
        <x:v>DIRECT</x:v>
      </x:c>
      <x:c r="D53" s="2" t="str">
        <x:f>IF(A53="","",UPPER(TRIM('Raw export'!D53)))</x:f>
        <x:v>COMPLETED</x:v>
      </x:c>
      <x:c r="E53" s="8" t="n">
        <x:f>IF(A53="","",IF('Raw export'!E53="","Missing",VALUE('Raw export'!E53)))</x:f>
        <x:v>1196</x:v>
      </x:c>
      <x:c r="F53" s="8" t="n">
        <x:f>IF(A53="","",IF('Raw export'!F53="","Missing",VALUE('Raw export'!F53)))</x:f>
        <x:v>807</x:v>
      </x:c>
      <x:c r="G53" s="2" t="str">
        <x:f>IF(A53="","",IF(COUNTIFS($A$5:A53,A53)&gt;1,"Duplicate",IF(D53="CANCELLED","Cancelled",IF(OR(E53="Missing",F53="Missing"),"Missing amount",IF(D53="COMPLETED","Include","Review status")))))</x:f>
        <x:v>Include</x:v>
      </x:c>
      <x:c r="H53" s="8" t="n">
        <x:f>IF(G53="Include",E53-F53,"")</x:f>
        <x:v>389</x:v>
      </x:c>
    </x:row>
    <x:row r="54" ht="23" customHeight="1">
      <x:c r="A54" s="2" t="str">
        <x:f>IF('Raw export'!A54="","",UPPER(TRIM('Raw export'!A54)))</x:f>
        <x:v>ORD-1050</x:v>
      </x:c>
      <x:c r="B54" s="7" t="n">
        <x:f>IF(A54="","",DATE(VALUE(LEFT(TRIM('Raw export'!B54),4)),VALUE(MID(TRIM('Raw export'!B54),6,2)),VALUE(RIGHT(TRIM('Raw export'!B54),2))))</x:f>
        <x:v>46091</x:v>
      </x:c>
      <x:c r="C54" s="2" t="str">
        <x:f>IF(A54="","",UPPER(TRIM('Raw export'!C54)))</x:f>
        <x:v>PARTNER</x:v>
      </x:c>
      <x:c r="D54" s="2" t="str">
        <x:f>IF(A54="","",UPPER(TRIM('Raw export'!D54)))</x:f>
        <x:v>COMPLETED</x:v>
      </x:c>
      <x:c r="E54" s="8" t="n">
        <x:f>IF(A54="","",IF('Raw export'!E54="","Missing",VALUE('Raw export'!E54)))</x:f>
        <x:v>1333</x:v>
      </x:c>
      <x:c r="F54" s="8" t="n">
        <x:f>IF(A54="","",IF('Raw export'!F54="","Missing",VALUE('Raw export'!F54)))</x:f>
        <x:v>986</x:v>
      </x:c>
      <x:c r="G54" s="2" t="str">
        <x:f>IF(A54="","",IF(COUNTIFS($A$5:A54,A54)&gt;1,"Duplicate",IF(D54="CANCELLED","Cancelled",IF(OR(E54="Missing",F54="Missing"),"Missing amount",IF(D54="COMPLETED","Include","Review status")))))</x:f>
        <x:v>Include</x:v>
      </x:c>
      <x:c r="H54" s="8" t="n">
        <x:f>IF(G54="Include",E54-F54,"")</x:f>
        <x:v>347</x:v>
      </x:c>
    </x:row>
    <x:row r="55" ht="23" customHeight="1">
      <x:c r="A55" s="2" t="str">
        <x:f>IF('Raw export'!A55="","",UPPER(TRIM('Raw export'!A55)))</x:f>
        <x:v>ORD-1051</x:v>
      </x:c>
      <x:c r="B55" s="7" t="n">
        <x:f>IF(A55="","",DATE(VALUE(LEFT(TRIM('Raw export'!B55),4)),VALUE(MID(TRIM('Raw export'!B55),6,2)),VALUE(RIGHT(TRIM('Raw export'!B55),2))))</x:f>
        <x:v>46092</x:v>
      </x:c>
      <x:c r="C55" s="2" t="str">
        <x:f>IF(A55="","",UPPER(TRIM('Raw export'!C55)))</x:f>
        <x:v>ONLINE</x:v>
      </x:c>
      <x:c r="D55" s="2" t="str">
        <x:f>IF(A55="","",UPPER(TRIM('Raw export'!D55)))</x:f>
        <x:v>COMPLETED</x:v>
      </x:c>
      <x:c r="E55" s="8" t="n">
        <x:f>IF(A55="","",IF('Raw export'!E55="","Missing",VALUE('Raw export'!E55)))</x:f>
        <x:v>1470</x:v>
      </x:c>
      <x:c r="F55" s="8" t="n">
        <x:f>IF(A55="","",IF('Raw export'!F55="","Missing",VALUE('Raw export'!F55)))</x:f>
        <x:v>706</x:v>
      </x:c>
      <x:c r="G55" s="2" t="str">
        <x:f>IF(A55="","",IF(COUNTIFS($A$5:A55,A55)&gt;1,"Duplicate",IF(D55="CANCELLED","Cancelled",IF(OR(E55="Missing",F55="Missing"),"Missing amount",IF(D55="COMPLETED","Include","Review status")))))</x:f>
        <x:v>Include</x:v>
      </x:c>
      <x:c r="H55" s="8" t="n">
        <x:f>IF(G55="Include",E55-F55,"")</x:f>
        <x:v>764</x:v>
      </x:c>
    </x:row>
    <x:row r="56" ht="23" customHeight="1">
      <x:c r="A56" s="2" t="str">
        <x:f>IF('Raw export'!A56="","",UPPER(TRIM('Raw export'!A56)))</x:f>
        <x:v>ORD-1052</x:v>
      </x:c>
      <x:c r="B56" s="7" t="n">
        <x:f>IF(A56="","",DATE(VALUE(LEFT(TRIM('Raw export'!B56),4)),VALUE(MID(TRIM('Raw export'!B56),6,2)),VALUE(RIGHT(TRIM('Raw export'!B56),2))))</x:f>
        <x:v>46093</x:v>
      </x:c>
      <x:c r="C56" s="2" t="str">
        <x:f>IF(A56="","",UPPER(TRIM('Raw export'!C56)))</x:f>
        <x:v>DIRECT</x:v>
      </x:c>
      <x:c r="D56" s="2" t="str">
        <x:f>IF(A56="","",UPPER(TRIM('Raw export'!D56)))</x:f>
        <x:v>COMPLETED</x:v>
      </x:c>
      <x:c r="E56" s="8" t="n">
        <x:f>IF(A56="","",IF('Raw export'!E56="","Missing",VALUE('Raw export'!E56)))</x:f>
        <x:v>1607</x:v>
      </x:c>
      <x:c r="F56" s="8" t="n">
        <x:f>IF(A56="","",IF('Raw export'!F56="","Missing",VALUE('Raw export'!F56)))</x:f>
        <x:v>876</x:v>
      </x:c>
      <x:c r="G56" s="2" t="str">
        <x:f>IF(A56="","",IF(COUNTIFS($A$5:A56,A56)&gt;1,"Duplicate",IF(D56="CANCELLED","Cancelled",IF(OR(E56="Missing",F56="Missing"),"Missing amount",IF(D56="COMPLETED","Include","Review status")))))</x:f>
        <x:v>Include</x:v>
      </x:c>
      <x:c r="H56" s="8" t="n">
        <x:f>IF(G56="Include",E56-F56,"")</x:f>
        <x:v>731</x:v>
      </x:c>
    </x:row>
    <x:row r="57" ht="23" customHeight="1">
      <x:c r="A57" s="2" t="str">
        <x:f>IF('Raw export'!A57="","",UPPER(TRIM('Raw export'!A57)))</x:f>
        <x:v>ORD-1053</x:v>
      </x:c>
      <x:c r="B57" s="7" t="n">
        <x:f>IF(A57="","",DATE(VALUE(LEFT(TRIM('Raw export'!B57),4)),VALUE(MID(TRIM('Raw export'!B57),6,2)),VALUE(RIGHT(TRIM('Raw export'!B57),2))))</x:f>
        <x:v>46094</x:v>
      </x:c>
      <x:c r="C57" s="2" t="str">
        <x:f>IF(A57="","",UPPER(TRIM('Raw export'!C57)))</x:f>
        <x:v>PARTNER</x:v>
      </x:c>
      <x:c r="D57" s="2" t="str">
        <x:f>IF(A57="","",UPPER(TRIM('Raw export'!D57)))</x:f>
        <x:v>COMPLETED</x:v>
      </x:c>
      <x:c r="E57" s="8" t="n">
        <x:f>IF(A57="","",IF('Raw export'!E57="","Missing",VALUE('Raw export'!E57)))</x:f>
        <x:v>1744</x:v>
      </x:c>
      <x:c r="F57" s="8" t="n">
        <x:f>IF(A57="","",IF('Raw export'!F57="","Missing",VALUE('Raw export'!F57)))</x:f>
        <x:v>1064</x:v>
      </x:c>
      <x:c r="G57" s="2" t="str">
        <x:f>IF(A57="","",IF(COUNTIFS($A$5:A57,A57)&gt;1,"Duplicate",IF(D57="CANCELLED","Cancelled",IF(OR(E57="Missing",F57="Missing"),"Missing amount",IF(D57="COMPLETED","Include","Review status")))))</x:f>
        <x:v>Include</x:v>
      </x:c>
      <x:c r="H57" s="8" t="n">
        <x:f>IF(G57="Include",E57-F57,"")</x:f>
        <x:v>680</x:v>
      </x:c>
    </x:row>
    <x:row r="58" ht="23" customHeight="1">
      <x:c r="A58" s="2" t="str">
        <x:f>IF('Raw export'!A58="","",UPPER(TRIM('Raw export'!A58)))</x:f>
        <x:v>ORD-1054</x:v>
      </x:c>
      <x:c r="B58" s="7" t="n">
        <x:f>IF(A58="","",DATE(VALUE(LEFT(TRIM('Raw export'!B58),4)),VALUE(MID(TRIM('Raw export'!B58),6,2)),VALUE(RIGHT(TRIM('Raw export'!B58),2))))</x:f>
        <x:v>46095</x:v>
      </x:c>
      <x:c r="C58" s="2" t="str">
        <x:f>IF(A58="","",UPPER(TRIM('Raw export'!C58)))</x:f>
        <x:v>ONLINE</x:v>
      </x:c>
      <x:c r="D58" s="2" t="str">
        <x:f>IF(A58="","",UPPER(TRIM('Raw export'!D58)))</x:f>
        <x:v>COMPLETED</x:v>
      </x:c>
      <x:c r="E58" s="8" t="n">
        <x:f>IF(A58="","",IF('Raw export'!E58="","Missing",VALUE('Raw export'!E58)))</x:f>
        <x:v>1881</x:v>
      </x:c>
      <x:c r="F58" s="8" t="n">
        <x:f>IF(A58="","",IF('Raw export'!F58="","Missing",VALUE('Raw export'!F58)))</x:f>
        <x:v>1270</x:v>
      </x:c>
      <x:c r="G58" s="2" t="str">
        <x:f>IF(A58="","",IF(COUNTIFS($A$5:A58,A58)&gt;1,"Duplicate",IF(D58="CANCELLED","Cancelled",IF(OR(E58="Missing",F58="Missing"),"Missing amount",IF(D58="COMPLETED","Include","Review status")))))</x:f>
        <x:v>Include</x:v>
      </x:c>
      <x:c r="H58" s="8" t="n">
        <x:f>IF(G58="Include",E58-F58,"")</x:f>
        <x:v>611</x:v>
      </x:c>
    </x:row>
    <x:row r="59" ht="23" customHeight="1">
      <x:c r="A59" s="2" t="str">
        <x:f>IF('Raw export'!A59="","",UPPER(TRIM('Raw export'!A59)))</x:f>
        <x:v>ORD-1055</x:v>
      </x:c>
      <x:c r="B59" s="7" t="n">
        <x:f>IF(A59="","",DATE(VALUE(LEFT(TRIM('Raw export'!B59),4)),VALUE(MID(TRIM('Raw export'!B59),6,2)),VALUE(RIGHT(TRIM('Raw export'!B59),2))))</x:f>
        <x:v>46096</x:v>
      </x:c>
      <x:c r="C59" s="2" t="str">
        <x:f>IF(A59="","",UPPER(TRIM('Raw export'!C59)))</x:f>
        <x:v>DIRECT</x:v>
      </x:c>
      <x:c r="D59" s="2" t="str">
        <x:f>IF(A59="","",UPPER(TRIM('Raw export'!D59)))</x:f>
        <x:v>COMPLETED</x:v>
      </x:c>
      <x:c r="E59" s="8" t="n">
        <x:f>IF(A59="","",IF('Raw export'!E59="","Missing",VALUE('Raw export'!E59)))</x:f>
        <x:v>2018</x:v>
      </x:c>
      <x:c r="F59" s="8" t="n">
        <x:f>IF(A59="","",IF('Raw export'!F59="","Missing",VALUE('Raw export'!F59)))</x:f>
        <x:v>1493</x:v>
      </x:c>
      <x:c r="G59" s="2" t="str">
        <x:f>IF(A59="","",IF(COUNTIFS($A$5:A59,A59)&gt;1,"Duplicate",IF(D59="CANCELLED","Cancelled",IF(OR(E59="Missing",F59="Missing"),"Missing amount",IF(D59="COMPLETED","Include","Review status")))))</x:f>
        <x:v>Include</x:v>
      </x:c>
      <x:c r="H59" s="8" t="n">
        <x:f>IF(G59="Include",E59-F59,"")</x:f>
        <x:v>525</x:v>
      </x:c>
    </x:row>
    <x:row r="60" ht="23" customHeight="1">
      <x:c r="A60" s="2" t="str">
        <x:f>IF('Raw export'!A60="","",UPPER(TRIM('Raw export'!A60)))</x:f>
        <x:v>ORD-1056</x:v>
      </x:c>
      <x:c r="B60" s="7" t="n">
        <x:f>IF(A60="","",DATE(VALUE(LEFT(TRIM('Raw export'!B60),4)),VALUE(MID(TRIM('Raw export'!B60),6,2)),VALUE(RIGHT(TRIM('Raw export'!B60),2))))</x:f>
        <x:v>46097</x:v>
      </x:c>
      <x:c r="C60" s="2" t="str">
        <x:f>IF(A60="","",UPPER(TRIM('Raw export'!C60)))</x:f>
        <x:v>PARTNER</x:v>
      </x:c>
      <x:c r="D60" s="2" t="str">
        <x:f>IF(A60="","",UPPER(TRIM('Raw export'!D60)))</x:f>
        <x:v>COMPLETED</x:v>
      </x:c>
      <x:c r="E60" s="8" t="n">
        <x:f>IF(A60="","",IF('Raw export'!E60="","Missing",VALUE('Raw export'!E60)))</x:f>
        <x:v>2155</x:v>
      </x:c>
      <x:c r="F60" s="8" t="n">
        <x:f>IF(A60="","",IF('Raw export'!F60="","Missing",VALUE('Raw export'!F60)))</x:f>
        <x:v>1034</x:v>
      </x:c>
      <x:c r="G60" s="2" t="str">
        <x:f>IF(A60="","",IF(COUNTIFS($A$5:A60,A60)&gt;1,"Duplicate",IF(D60="CANCELLED","Cancelled",IF(OR(E60="Missing",F60="Missing"),"Missing amount",IF(D60="COMPLETED","Include","Review status")))))</x:f>
        <x:v>Include</x:v>
      </x:c>
      <x:c r="H60" s="8" t="n">
        <x:f>IF(G60="Include",E60-F60,"")</x:f>
        <x:v>1121</x:v>
      </x:c>
    </x:row>
    <x:row r="61" ht="23" customHeight="1">
      <x:c r="A61" s="2" t="str">
        <x:f>IF('Raw export'!A61="","",UPPER(TRIM('Raw export'!A61)))</x:f>
        <x:v>ORD-1057</x:v>
      </x:c>
      <x:c r="B61" s="7" t="n">
        <x:f>IF(A61="","",DATE(VALUE(LEFT(TRIM('Raw export'!B61),4)),VALUE(MID(TRIM('Raw export'!B61),6,2)),VALUE(RIGHT(TRIM('Raw export'!B61),2))))</x:f>
        <x:v>46098</x:v>
      </x:c>
      <x:c r="C61" s="2" t="str">
        <x:f>IF(A61="","",UPPER(TRIM('Raw export'!C61)))</x:f>
        <x:v>ONLINE</x:v>
      </x:c>
      <x:c r="D61" s="2" t="str">
        <x:f>IF(A61="","",UPPER(TRIM('Raw export'!D61)))</x:f>
        <x:v>COMPLETED</x:v>
      </x:c>
      <x:c r="E61" s="8" t="n">
        <x:f>IF(A61="","",IF('Raw export'!E61="","Missing",VALUE('Raw export'!E61)))</x:f>
        <x:v>2292</x:v>
      </x:c>
      <x:c r="F61" s="8" t="n">
        <x:f>IF(A61="","",IF('Raw export'!F61="","Missing",VALUE('Raw export'!F61)))</x:f>
        <x:v>1249</x:v>
      </x:c>
      <x:c r="G61" s="2" t="str">
        <x:f>IF(A61="","",IF(COUNTIFS($A$5:A61,A61)&gt;1,"Duplicate",IF(D61="CANCELLED","Cancelled",IF(OR(E61="Missing",F61="Missing"),"Missing amount",IF(D61="COMPLETED","Include","Review status")))))</x:f>
        <x:v>Include</x:v>
      </x:c>
      <x:c r="H61" s="8" t="n">
        <x:f>IF(G61="Include",E61-F61,"")</x:f>
        <x:v>1043</x:v>
      </x:c>
    </x:row>
    <x:row r="62" ht="23" customHeight="1">
      <x:c r="A62" s="2" t="str">
        <x:f>IF('Raw export'!A62="","",UPPER(TRIM('Raw export'!A62)))</x:f>
        <x:v>ORD-1058</x:v>
      </x:c>
      <x:c r="B62" s="7" t="n">
        <x:f>IF(A62="","",DATE(VALUE(LEFT(TRIM('Raw export'!B62),4)),VALUE(MID(TRIM('Raw export'!B62),6,2)),VALUE(RIGHT(TRIM('Raw export'!B62),2))))</x:f>
        <x:v>46099</x:v>
      </x:c>
      <x:c r="C62" s="2" t="str">
        <x:f>IF(A62="","",UPPER(TRIM('Raw export'!C62)))</x:f>
        <x:v>DIRECT</x:v>
      </x:c>
      <x:c r="D62" s="2" t="str">
        <x:f>IF(A62="","",UPPER(TRIM('Raw export'!D62)))</x:f>
        <x:v>COMPLETED</x:v>
      </x:c>
      <x:c r="E62" s="8" t="n">
        <x:f>IF(A62="","",IF('Raw export'!E62="","Missing",VALUE('Raw export'!E62)))</x:f>
        <x:v>2429</x:v>
      </x:c>
      <x:c r="F62" s="8" t="n">
        <x:f>IF(A62="","",IF('Raw export'!F62="","Missing",VALUE('Raw export'!F62)))</x:f>
        <x:v>1482</x:v>
      </x:c>
      <x:c r="G62" s="2" t="str">
        <x:f>IF(A62="","",IF(COUNTIFS($A$5:A62,A62)&gt;1,"Duplicate",IF(D62="CANCELLED","Cancelled",IF(OR(E62="Missing",F62="Missing"),"Missing amount",IF(D62="COMPLETED","Include","Review status")))))</x:f>
        <x:v>Include</x:v>
      </x:c>
      <x:c r="H62" s="8" t="n">
        <x:f>IF(G62="Include",E62-F62,"")</x:f>
        <x:v>947</x:v>
      </x:c>
    </x:row>
    <x:row r="63" ht="23" customHeight="1">
      <x:c r="A63" s="2" t="str">
        <x:f>IF('Raw export'!A63="","",UPPER(TRIM('Raw export'!A63)))</x:f>
        <x:v>ORD-1059</x:v>
      </x:c>
      <x:c r="B63" s="7" t="n">
        <x:f>IF(A63="","",DATE(VALUE(LEFT(TRIM('Raw export'!B63),4)),VALUE(MID(TRIM('Raw export'!B63),6,2)),VALUE(RIGHT(TRIM('Raw export'!B63),2))))</x:f>
        <x:v>46100</x:v>
      </x:c>
      <x:c r="C63" s="2" t="str">
        <x:f>IF(A63="","",UPPER(TRIM('Raw export'!C63)))</x:f>
        <x:v>PARTNER</x:v>
      </x:c>
      <x:c r="D63" s="2" t="str">
        <x:f>IF(A63="","",UPPER(TRIM('Raw export'!D63)))</x:f>
        <x:v>COMPLETED</x:v>
      </x:c>
      <x:c r="E63" s="8" t="n">
        <x:f>IF(A63="","",IF('Raw export'!E63="","Missing",VALUE('Raw export'!E63)))</x:f>
        <x:v>2566</x:v>
      </x:c>
      <x:c r="F63" s="8" t="n">
        <x:f>IF(A63="","",IF('Raw export'!F63="","Missing",VALUE('Raw export'!F63)))</x:f>
        <x:v>1732</x:v>
      </x:c>
      <x:c r="G63" s="2" t="str">
        <x:f>IF(A63="","",IF(COUNTIFS($A$5:A63,A63)&gt;1,"Duplicate",IF(D63="CANCELLED","Cancelled",IF(OR(E63="Missing",F63="Missing"),"Missing amount",IF(D63="COMPLETED","Include","Review status")))))</x:f>
        <x:v>Include</x:v>
      </x:c>
      <x:c r="H63" s="8" t="n">
        <x:f>IF(G63="Include",E63-F63,"")</x:f>
        <x:v>834</x:v>
      </x:c>
    </x:row>
    <x:row r="64" ht="23" customHeight="1">
      <x:c r="A64" s="2" t="str">
        <x:f>IF('Raw export'!A64="","",UPPER(TRIM('Raw export'!A64)))</x:f>
        <x:v>ORD-1060</x:v>
      </x:c>
      <x:c r="B64" s="7" t="n">
        <x:f>IF(A64="","",DATE(VALUE(LEFT(TRIM('Raw export'!B64),4)),VALUE(MID(TRIM('Raw export'!B64),6,2)),VALUE(RIGHT(TRIM('Raw export'!B64),2))))</x:f>
        <x:v>46101</x:v>
      </x:c>
      <x:c r="C64" s="2" t="str">
        <x:f>IF(A64="","",UPPER(TRIM('Raw export'!C64)))</x:f>
        <x:v>ONLINE</x:v>
      </x:c>
      <x:c r="D64" s="2" t="str">
        <x:f>IF(A64="","",UPPER(TRIM('Raw export'!D64)))</x:f>
        <x:v>COMPLETED</x:v>
      </x:c>
      <x:c r="E64" s="8" t="n">
        <x:f>IF(A64="","",IF('Raw export'!E64="","Missing",VALUE('Raw export'!E64)))</x:f>
        <x:v>2703</x:v>
      </x:c>
      <x:c r="F64" s="8" t="n">
        <x:f>IF(A64="","",IF('Raw export'!F64="","Missing",VALUE('Raw export'!F64)))</x:f>
        <x:v>2000</x:v>
      </x:c>
      <x:c r="G64" s="2" t="str">
        <x:f>IF(A64="","",IF(COUNTIFS($A$5:A64,A64)&gt;1,"Duplicate",IF(D64="CANCELLED","Cancelled",IF(OR(E64="Missing",F64="Missing"),"Missing amount",IF(D64="COMPLETED","Include","Review status")))))</x:f>
        <x:v>Include</x:v>
      </x:c>
      <x:c r="H64" s="8" t="n">
        <x:f>IF(G64="Include",E64-F64,"")</x:f>
        <x:v>703</x:v>
      </x:c>
    </x:row>
    <x:row r="65" ht="23" customHeight="1">
      <x:c r="A65" s="2" t="str">
        <x:f>IF('Raw export'!A65="","",UPPER(TRIM('Raw export'!A65)))</x:f>
        <x:v>ORD-1061</x:v>
      </x:c>
      <x:c r="B65" s="7" t="n">
        <x:f>IF(A65="","",DATE(VALUE(LEFT(TRIM('Raw export'!B65),4)),VALUE(MID(TRIM('Raw export'!B65),6,2)),VALUE(RIGHT(TRIM('Raw export'!B65),2))))</x:f>
        <x:v>46113</x:v>
      </x:c>
      <x:c r="C65" s="2" t="str">
        <x:f>IF(A65="","",UPPER(TRIM('Raw export'!C65)))</x:f>
        <x:v>DIRECT</x:v>
      </x:c>
      <x:c r="D65" s="2" t="str">
        <x:f>IF(A65="","",UPPER(TRIM('Raw export'!D65)))</x:f>
        <x:v>COMPLETED</x:v>
      </x:c>
      <x:c r="E65" s="8" t="n">
        <x:f>IF(A65="","",IF('Raw export'!E65="","Missing",VALUE('Raw export'!E65)))</x:f>
        <x:v>2840</x:v>
      </x:c>
      <x:c r="F65" s="8" t="n">
        <x:f>IF(A65="","",IF('Raw export'!F65="","Missing",VALUE('Raw export'!F65)))</x:f>
        <x:v>1363</x:v>
      </x:c>
      <x:c r="G65" s="2" t="str">
        <x:f>IF(A65="","",IF(COUNTIFS($A$5:A65,A65)&gt;1,"Duplicate",IF(D65="CANCELLED","Cancelled",IF(OR(E65="Missing",F65="Missing"),"Missing amount",IF(D65="COMPLETED","Include","Review status")))))</x:f>
        <x:v>Include</x:v>
      </x:c>
      <x:c r="H65" s="8" t="n">
        <x:f>IF(G65="Include",E65-F65,"")</x:f>
        <x:v>1477</x:v>
      </x:c>
    </x:row>
    <x:row r="66" ht="23" customHeight="1">
      <x:c r="A66" s="2" t="str">
        <x:f>IF('Raw export'!A66="","",UPPER(TRIM('Raw export'!A66)))</x:f>
        <x:v>ORD-1062</x:v>
      </x:c>
      <x:c r="B66" s="7" t="n">
        <x:f>IF(A66="","",DATE(VALUE(LEFT(TRIM('Raw export'!B66),4)),VALUE(MID(TRIM('Raw export'!B66),6,2)),VALUE(RIGHT(TRIM('Raw export'!B66),2))))</x:f>
        <x:v>46114</x:v>
      </x:c>
      <x:c r="C66" s="2" t="str">
        <x:f>IF(A66="","",UPPER(TRIM('Raw export'!C66)))</x:f>
        <x:v>PARTNER</x:v>
      </x:c>
      <x:c r="D66" s="2" t="str">
        <x:f>IF(A66="","",UPPER(TRIM('Raw export'!D66)))</x:f>
        <x:v>COMPLETED</x:v>
      </x:c>
      <x:c r="E66" s="8" t="n">
        <x:f>IF(A66="","",IF('Raw export'!E66="","Missing",VALUE('Raw export'!E66)))</x:f>
        <x:v>2977</x:v>
      </x:c>
      <x:c r="F66" s="8" t="n">
        <x:f>IF(A66="","",IF('Raw export'!F66="","Missing",VALUE('Raw export'!F66)))</x:f>
        <x:v>1622</x:v>
      </x:c>
      <x:c r="G66" s="2" t="str">
        <x:f>IF(A66="","",IF(COUNTIFS($A$5:A66,A66)&gt;1,"Duplicate",IF(D66="CANCELLED","Cancelled",IF(OR(E66="Missing",F66="Missing"),"Missing amount",IF(D66="COMPLETED","Include","Review status")))))</x:f>
        <x:v>Include</x:v>
      </x:c>
      <x:c r="H66" s="8" t="n">
        <x:f>IF(G66="Include",E66-F66,"")</x:f>
        <x:v>1355</x:v>
      </x:c>
    </x:row>
    <x:row r="67" ht="23" customHeight="1">
      <x:c r="A67" s="2" t="str">
        <x:f>IF('Raw export'!A67="","",UPPER(TRIM('Raw export'!A67)))</x:f>
        <x:v>ORD-1063</x:v>
      </x:c>
      <x:c r="B67" s="7" t="n">
        <x:f>IF(A67="","",DATE(VALUE(LEFT(TRIM('Raw export'!B67),4)),VALUE(MID(TRIM('Raw export'!B67),6,2)),VALUE(RIGHT(TRIM('Raw export'!B67),2))))</x:f>
        <x:v>46115</x:v>
      </x:c>
      <x:c r="C67" s="2" t="str">
        <x:f>IF(A67="","",UPPER(TRIM('Raw export'!C67)))</x:f>
        <x:v>ONLINE</x:v>
      </x:c>
      <x:c r="D67" s="2" t="str">
        <x:f>IF(A67="","",UPPER(TRIM('Raw export'!D67)))</x:f>
        <x:v>COMPLETED</x:v>
      </x:c>
      <x:c r="E67" s="8" t="n">
        <x:f>IF(A67="","",IF('Raw export'!E67="","Missing",VALUE('Raw export'!E67)))</x:f>
        <x:v>3114</x:v>
      </x:c>
      <x:c r="F67" s="8" t="n">
        <x:f>IF(A67="","",IF('Raw export'!F67="","Missing",VALUE('Raw export'!F67)))</x:f>
        <x:v>1900</x:v>
      </x:c>
      <x:c r="G67" s="2" t="str">
        <x:f>IF(A67="","",IF(COUNTIFS($A$5:A67,A67)&gt;1,"Duplicate",IF(D67="CANCELLED","Cancelled",IF(OR(E67="Missing",F67="Missing"),"Missing amount",IF(D67="COMPLETED","Include","Review status")))))</x:f>
        <x:v>Include</x:v>
      </x:c>
      <x:c r="H67" s="8" t="n">
        <x:f>IF(G67="Include",E67-F67,"")</x:f>
        <x:v>1214</x:v>
      </x:c>
    </x:row>
    <x:row r="68" ht="23" customHeight="1">
      <x:c r="A68" s="2" t="str">
        <x:f>IF('Raw export'!A68="","",UPPER(TRIM('Raw export'!A68)))</x:f>
        <x:v>ORD-1064</x:v>
      </x:c>
      <x:c r="B68" s="7" t="n">
        <x:f>IF(A68="","",DATE(VALUE(LEFT(TRIM('Raw export'!B68),4)),VALUE(MID(TRIM('Raw export'!B68),6,2)),VALUE(RIGHT(TRIM('Raw export'!B68),2))))</x:f>
        <x:v>46116</x:v>
      </x:c>
      <x:c r="C68" s="2" t="str">
        <x:f>IF(A68="","",UPPER(TRIM('Raw export'!C68)))</x:f>
        <x:v>DIRECT</x:v>
      </x:c>
      <x:c r="D68" s="2" t="str">
        <x:f>IF(A68="","",UPPER(TRIM('Raw export'!D68)))</x:f>
        <x:v>COMPLETED</x:v>
      </x:c>
      <x:c r="E68" s="8" t="n">
        <x:f>IF(A68="","",IF('Raw export'!E68="","Missing",VALUE('Raw export'!E68)))</x:f>
        <x:v>3251</x:v>
      </x:c>
      <x:c r="F68" s="8" t="n">
        <x:f>IF(A68="","",IF('Raw export'!F68="","Missing",VALUE('Raw export'!F68)))</x:f>
        <x:v>2194</x:v>
      </x:c>
      <x:c r="G68" s="2" t="str">
        <x:f>IF(A68="","",IF(COUNTIFS($A$5:A68,A68)&gt;1,"Duplicate",IF(D68="CANCELLED","Cancelled",IF(OR(E68="Missing",F68="Missing"),"Missing amount",IF(D68="COMPLETED","Include","Review status")))))</x:f>
        <x:v>Include</x:v>
      </x:c>
      <x:c r="H68" s="8" t="n">
        <x:f>IF(G68="Include",E68-F68,"")</x:f>
        <x:v>1057</x:v>
      </x:c>
    </x:row>
    <x:row r="69" ht="23" customHeight="1">
      <x:c r="A69" s="2" t="str">
        <x:f>IF('Raw export'!A69="","",UPPER(TRIM('Raw export'!A69)))</x:f>
        <x:v>ORD-1065</x:v>
      </x:c>
      <x:c r="B69" s="7" t="n">
        <x:f>IF(A69="","",DATE(VALUE(LEFT(TRIM('Raw export'!B69),4)),VALUE(MID(TRIM('Raw export'!B69),6,2)),VALUE(RIGHT(TRIM('Raw export'!B69),2))))</x:f>
        <x:v>46117</x:v>
      </x:c>
      <x:c r="C69" s="2" t="str">
        <x:f>IF(A69="","",UPPER(TRIM('Raw export'!C69)))</x:f>
        <x:v>PARTNER</x:v>
      </x:c>
      <x:c r="D69" s="2" t="str">
        <x:f>IF(A69="","",UPPER(TRIM('Raw export'!D69)))</x:f>
        <x:v>COMPLETED</x:v>
      </x:c>
      <x:c r="E69" s="8" t="n">
        <x:f>IF(A69="","",IF('Raw export'!E69="","Missing",VALUE('Raw export'!E69)))</x:f>
        <x:v>488</x:v>
      </x:c>
      <x:c r="F69" s="8" t="n">
        <x:f>IF(A69="","",IF('Raw export'!F69="","Missing",VALUE('Raw export'!F69)))</x:f>
        <x:v>361</x:v>
      </x:c>
      <x:c r="G69" s="2" t="str">
        <x:f>IF(A69="","",IF(COUNTIFS($A$5:A69,A69)&gt;1,"Duplicate",IF(D69="CANCELLED","Cancelled",IF(OR(E69="Missing",F69="Missing"),"Missing amount",IF(D69="COMPLETED","Include","Review status")))))</x:f>
        <x:v>Include</x:v>
      </x:c>
      <x:c r="H69" s="8" t="n">
        <x:f>IF(G69="Include",E69-F69,"")</x:f>
        <x:v>127</x:v>
      </x:c>
    </x:row>
    <x:row r="70" ht="23" customHeight="1">
      <x:c r="A70" s="2" t="str">
        <x:f>IF('Raw export'!A70="","",UPPER(TRIM('Raw export'!A70)))</x:f>
        <x:v>ORD-1066</x:v>
      </x:c>
      <x:c r="B70" s="7" t="n">
        <x:f>IF(A70="","",DATE(VALUE(LEFT(TRIM('Raw export'!B70),4)),VALUE(MID(TRIM('Raw export'!B70),6,2)),VALUE(RIGHT(TRIM('Raw export'!B70),2))))</x:f>
        <x:v>46118</x:v>
      </x:c>
      <x:c r="C70" s="2" t="str">
        <x:f>IF(A70="","",UPPER(TRIM('Raw export'!C70)))</x:f>
        <x:v>ONLINE</x:v>
      </x:c>
      <x:c r="D70" s="2" t="str">
        <x:f>IF(A70="","",UPPER(TRIM('Raw export'!D70)))</x:f>
        <x:v>COMPLETED</x:v>
      </x:c>
      <x:c r="E70" s="8" t="n">
        <x:f>IF(A70="","",IF('Raw export'!E70="","Missing",VALUE('Raw export'!E70)))</x:f>
        <x:v>625</x:v>
      </x:c>
      <x:c r="F70" s="8" t="n">
        <x:f>IF(A70="","",IF('Raw export'!F70="","Missing",VALUE('Raw export'!F70)))</x:f>
        <x:v>300</x:v>
      </x:c>
      <x:c r="G70" s="2" t="str">
        <x:f>IF(A70="","",IF(COUNTIFS($A$5:A70,A70)&gt;1,"Duplicate",IF(D70="CANCELLED","Cancelled",IF(OR(E70="Missing",F70="Missing"),"Missing amount",IF(D70="COMPLETED","Include","Review status")))))</x:f>
        <x:v>Include</x:v>
      </x:c>
      <x:c r="H70" s="8" t="n">
        <x:f>IF(G70="Include",E70-F70,"")</x:f>
        <x:v>325</x:v>
      </x:c>
    </x:row>
    <x:row r="71" ht="23" customHeight="1">
      <x:c r="A71" s="2" t="str">
        <x:f>IF('Raw export'!A71="","",UPPER(TRIM('Raw export'!A71)))</x:f>
        <x:v>ORD-1067</x:v>
      </x:c>
      <x:c r="B71" s="7" t="n">
        <x:f>IF(A71="","",DATE(VALUE(LEFT(TRIM('Raw export'!B71),4)),VALUE(MID(TRIM('Raw export'!B71),6,2)),VALUE(RIGHT(TRIM('Raw export'!B71),2))))</x:f>
        <x:v>46119</x:v>
      </x:c>
      <x:c r="C71" s="2" t="str">
        <x:f>IF(A71="","",UPPER(TRIM('Raw export'!C71)))</x:f>
        <x:v>DIRECT</x:v>
      </x:c>
      <x:c r="D71" s="2" t="str">
        <x:f>IF(A71="","",UPPER(TRIM('Raw export'!D71)))</x:f>
        <x:v>COMPLETED</x:v>
      </x:c>
      <x:c r="E71" s="8" t="n">
        <x:f>IF(A71="","",IF('Raw export'!E71="","Missing",VALUE('Raw export'!E71)))</x:f>
        <x:v>762</x:v>
      </x:c>
      <x:c r="F71" s="8" t="n">
        <x:f>IF(A71="","",IF('Raw export'!F71="","Missing",VALUE('Raw export'!F71)))</x:f>
        <x:v>415</x:v>
      </x:c>
      <x:c r="G71" s="2" t="str">
        <x:f>IF(A71="","",IF(COUNTIFS($A$5:A71,A71)&gt;1,"Duplicate",IF(D71="CANCELLED","Cancelled",IF(OR(E71="Missing",F71="Missing"),"Missing amount",IF(D71="COMPLETED","Include","Review status")))))</x:f>
        <x:v>Include</x:v>
      </x:c>
      <x:c r="H71" s="8" t="n">
        <x:f>IF(G71="Include",E71-F71,"")</x:f>
        <x:v>347</x:v>
      </x:c>
    </x:row>
    <x:row r="72" ht="23" customHeight="1">
      <x:c r="A72" s="2" t="str">
        <x:f>IF('Raw export'!A72="","",UPPER(TRIM('Raw export'!A72)))</x:f>
        <x:v>ORD-1068</x:v>
      </x:c>
      <x:c r="B72" s="7" t="n">
        <x:f>IF(A72="","",DATE(VALUE(LEFT(TRIM('Raw export'!B72),4)),VALUE(MID(TRIM('Raw export'!B72),6,2)),VALUE(RIGHT(TRIM('Raw export'!B72),2))))</x:f>
        <x:v>46120</x:v>
      </x:c>
      <x:c r="C72" s="2" t="str">
        <x:f>IF(A72="","",UPPER(TRIM('Raw export'!C72)))</x:f>
        <x:v>PARTNER</x:v>
      </x:c>
      <x:c r="D72" s="2" t="str">
        <x:f>IF(A72="","",UPPER(TRIM('Raw export'!D72)))</x:f>
        <x:v>COMPLETED</x:v>
      </x:c>
      <x:c r="E72" s="8" t="n">
        <x:f>IF(A72="","",IF('Raw export'!E72="","Missing",VALUE('Raw export'!E72)))</x:f>
        <x:v>899</x:v>
      </x:c>
      <x:c r="F72" s="8" t="n">
        <x:f>IF(A72="","",IF('Raw export'!F72="","Missing",VALUE('Raw export'!F72)))</x:f>
        <x:v>548</x:v>
      </x:c>
      <x:c r="G72" s="2" t="str">
        <x:f>IF(A72="","",IF(COUNTIFS($A$5:A72,A72)&gt;1,"Duplicate",IF(D72="CANCELLED","Cancelled",IF(OR(E72="Missing",F72="Missing"),"Missing amount",IF(D72="COMPLETED","Include","Review status")))))</x:f>
        <x:v>Include</x:v>
      </x:c>
      <x:c r="H72" s="8" t="n">
        <x:f>IF(G72="Include",E72-F72,"")</x:f>
        <x:v>351</x:v>
      </x:c>
    </x:row>
    <x:row r="73" ht="23" customHeight="1">
      <x:c r="A73" s="2" t="str">
        <x:f>IF('Raw export'!A73="","",UPPER(TRIM('Raw export'!A73)))</x:f>
        <x:v>ORD-1069</x:v>
      </x:c>
      <x:c r="B73" s="7" t="n">
        <x:f>IF(A73="","",DATE(VALUE(LEFT(TRIM('Raw export'!B73),4)),VALUE(MID(TRIM('Raw export'!B73),6,2)),VALUE(RIGHT(TRIM('Raw export'!B73),2))))</x:f>
        <x:v>46121</x:v>
      </x:c>
      <x:c r="C73" s="2" t="str">
        <x:f>IF(A73="","",UPPER(TRIM('Raw export'!C73)))</x:f>
        <x:v>ONLINE</x:v>
      </x:c>
      <x:c r="D73" s="2" t="str">
        <x:f>IF(A73="","",UPPER(TRIM('Raw export'!D73)))</x:f>
        <x:v>COMPLETED</x:v>
      </x:c>
      <x:c r="E73" s="8" t="n">
        <x:f>IF(A73="","",IF('Raw export'!E73="","Missing",VALUE('Raw export'!E73)))</x:f>
        <x:v>1036</x:v>
      </x:c>
      <x:c r="F73" s="8" t="n">
        <x:f>IF(A73="","",IF('Raw export'!F73="","Missing",VALUE('Raw export'!F73)))</x:f>
        <x:v>699</x:v>
      </x:c>
      <x:c r="G73" s="2" t="str">
        <x:f>IF(A73="","",IF(COUNTIFS($A$5:A73,A73)&gt;1,"Duplicate",IF(D73="CANCELLED","Cancelled",IF(OR(E73="Missing",F73="Missing"),"Missing amount",IF(D73="COMPLETED","Include","Review status")))))</x:f>
        <x:v>Include</x:v>
      </x:c>
      <x:c r="H73" s="8" t="n">
        <x:f>IF(G73="Include",E73-F73,"")</x:f>
        <x:v>337</x:v>
      </x:c>
    </x:row>
    <x:row r="74" ht="23" customHeight="1">
      <x:c r="A74" s="2" t="str">
        <x:f>IF('Raw export'!A74="","",UPPER(TRIM('Raw export'!A74)))</x:f>
        <x:v>ORD-1070</x:v>
      </x:c>
      <x:c r="B74" s="7" t="n">
        <x:f>IF(A74="","",DATE(VALUE(LEFT(TRIM('Raw export'!B74),4)),VALUE(MID(TRIM('Raw export'!B74),6,2)),VALUE(RIGHT(TRIM('Raw export'!B74),2))))</x:f>
        <x:v>46122</x:v>
      </x:c>
      <x:c r="C74" s="2" t="str">
        <x:f>IF(A74="","",UPPER(TRIM('Raw export'!C74)))</x:f>
        <x:v>DIRECT</x:v>
      </x:c>
      <x:c r="D74" s="2" t="str">
        <x:f>IF(A74="","",UPPER(TRIM('Raw export'!D74)))</x:f>
        <x:v>COMPLETED</x:v>
      </x:c>
      <x:c r="E74" s="8" t="n">
        <x:f>IF(A74="","",IF('Raw export'!E74="","Missing",VALUE('Raw export'!E74)))</x:f>
        <x:v>1173</x:v>
      </x:c>
      <x:c r="F74" s="8" t="n">
        <x:f>IF(A74="","",IF('Raw export'!F74="","Missing",VALUE('Raw export'!F74)))</x:f>
        <x:v>868</x:v>
      </x:c>
      <x:c r="G74" s="2" t="str">
        <x:f>IF(A74="","",IF(COUNTIFS($A$5:A74,A74)&gt;1,"Duplicate",IF(D74="CANCELLED","Cancelled",IF(OR(E74="Missing",F74="Missing"),"Missing amount",IF(D74="COMPLETED","Include","Review status")))))</x:f>
        <x:v>Include</x:v>
      </x:c>
      <x:c r="H74" s="8" t="n">
        <x:f>IF(G74="Include",E74-F74,"")</x:f>
        <x:v>305</x:v>
      </x:c>
    </x:row>
    <x:row r="75" ht="23" customHeight="1">
      <x:c r="A75" s="2" t="str">
        <x:f>IF('Raw export'!A75="","",UPPER(TRIM('Raw export'!A75)))</x:f>
        <x:v>ORD-1071</x:v>
      </x:c>
      <x:c r="B75" s="7" t="n">
        <x:f>IF(A75="","",DATE(VALUE(LEFT(TRIM('Raw export'!B75),4)),VALUE(MID(TRIM('Raw export'!B75),6,2)),VALUE(RIGHT(TRIM('Raw export'!B75),2))))</x:f>
        <x:v>46123</x:v>
      </x:c>
      <x:c r="C75" s="2" t="str">
        <x:f>IF(A75="","",UPPER(TRIM('Raw export'!C75)))</x:f>
        <x:v>PARTNER</x:v>
      </x:c>
      <x:c r="D75" s="2" t="str">
        <x:f>IF(A75="","",UPPER(TRIM('Raw export'!D75)))</x:f>
        <x:v>COMPLETED</x:v>
      </x:c>
      <x:c r="E75" s="8" t="n">
        <x:f>IF(A75="","",IF('Raw export'!E75="","Missing",VALUE('Raw export'!E75)))</x:f>
        <x:v>1310</x:v>
      </x:c>
      <x:c r="F75" s="8" t="n">
        <x:f>IF(A75="","",IF('Raw export'!F75="","Missing",VALUE('Raw export'!F75)))</x:f>
        <x:v>629</x:v>
      </x:c>
      <x:c r="G75" s="2" t="str">
        <x:f>IF(A75="","",IF(COUNTIFS($A$5:A75,A75)&gt;1,"Duplicate",IF(D75="CANCELLED","Cancelled",IF(OR(E75="Missing",F75="Missing"),"Missing amount",IF(D75="COMPLETED","Include","Review status")))))</x:f>
        <x:v>Include</x:v>
      </x:c>
      <x:c r="H75" s="8" t="n">
        <x:f>IF(G75="Include",E75-F75,"")</x:f>
        <x:v>681</x:v>
      </x:c>
    </x:row>
    <x:row r="76" ht="23" customHeight="1">
      <x:c r="A76" s="2" t="str">
        <x:f>IF('Raw export'!A76="","",UPPER(TRIM('Raw export'!A76)))</x:f>
        <x:v>ORD-1072</x:v>
      </x:c>
      <x:c r="B76" s="7" t="n">
        <x:f>IF(A76="","",DATE(VALUE(LEFT(TRIM('Raw export'!B76),4)),VALUE(MID(TRIM('Raw export'!B76),6,2)),VALUE(RIGHT(TRIM('Raw export'!B76),2))))</x:f>
        <x:v>46124</x:v>
      </x:c>
      <x:c r="C76" s="2" t="str">
        <x:f>IF(A76="","",UPPER(TRIM('Raw export'!C76)))</x:f>
        <x:v>ONLINE</x:v>
      </x:c>
      <x:c r="D76" s="2" t="str">
        <x:f>IF(A76="","",UPPER(TRIM('Raw export'!D76)))</x:f>
        <x:v>COMPLETED</x:v>
      </x:c>
      <x:c r="E76" s="8" t="n">
        <x:f>IF(A76="","",IF('Raw export'!E76="","Missing",VALUE('Raw export'!E76)))</x:f>
        <x:v>1447</x:v>
      </x:c>
      <x:c r="F76" s="8" t="n">
        <x:f>IF(A76="","",IF('Raw export'!F76="","Missing",VALUE('Raw export'!F76)))</x:f>
        <x:v>789</x:v>
      </x:c>
      <x:c r="G76" s="2" t="str">
        <x:f>IF(A76="","",IF(COUNTIFS($A$5:A76,A76)&gt;1,"Duplicate",IF(D76="CANCELLED","Cancelled",IF(OR(E76="Missing",F76="Missing"),"Missing amount",IF(D76="COMPLETED","Include","Review status")))))</x:f>
        <x:v>Include</x:v>
      </x:c>
      <x:c r="H76" s="8" t="n">
        <x:f>IF(G76="Include",E76-F76,"")</x:f>
        <x:v>658</x:v>
      </x:c>
    </x:row>
    <x:row r="77" ht="23" customHeight="1">
      <x:c r="A77" s="2" t="str">
        <x:f>IF('Raw export'!A77="","",UPPER(TRIM('Raw export'!A77)))</x:f>
        <x:v>ORD-1073</x:v>
      </x:c>
      <x:c r="B77" s="7" t="n">
        <x:f>IF(A77="","",DATE(VALUE(LEFT(TRIM('Raw export'!B77),4)),VALUE(MID(TRIM('Raw export'!B77),6,2)),VALUE(RIGHT(TRIM('Raw export'!B77),2))))</x:f>
        <x:v>46125</x:v>
      </x:c>
      <x:c r="C77" s="2" t="str">
        <x:f>IF(A77="","",UPPER(TRIM('Raw export'!C77)))</x:f>
        <x:v>DIRECT</x:v>
      </x:c>
      <x:c r="D77" s="2" t="str">
        <x:f>IF(A77="","",UPPER(TRIM('Raw export'!D77)))</x:f>
        <x:v>COMPLETED</x:v>
      </x:c>
      <x:c r="E77" s="8" t="n">
        <x:f>IF(A77="","",IF('Raw export'!E77="","Missing",VALUE('Raw export'!E77)))</x:f>
        <x:v>1584</x:v>
      </x:c>
      <x:c r="F77" s="8" t="n">
        <x:f>IF(A77="","",IF('Raw export'!F77="","Missing",VALUE('Raw export'!F77)))</x:f>
        <x:v>966</x:v>
      </x:c>
      <x:c r="G77" s="2" t="str">
        <x:f>IF(A77="","",IF(COUNTIFS($A$5:A77,A77)&gt;1,"Duplicate",IF(D77="CANCELLED","Cancelled",IF(OR(E77="Missing",F77="Missing"),"Missing amount",IF(D77="COMPLETED","Include","Review status")))))</x:f>
        <x:v>Include</x:v>
      </x:c>
      <x:c r="H77" s="8" t="n">
        <x:f>IF(G77="Include",E77-F77,"")</x:f>
        <x:v>618</x:v>
      </x:c>
    </x:row>
    <x:row r="78" ht="23" customHeight="1">
      <x:c r="A78" s="2" t="str">
        <x:f>IF('Raw export'!A78="","",UPPER(TRIM('Raw export'!A78)))</x:f>
        <x:v>ORD-1074</x:v>
      </x:c>
      <x:c r="B78" s="7" t="n">
        <x:f>IF(A78="","",DATE(VALUE(LEFT(TRIM('Raw export'!B78),4)),VALUE(MID(TRIM('Raw export'!B78),6,2)),VALUE(RIGHT(TRIM('Raw export'!B78),2))))</x:f>
        <x:v>46126</x:v>
      </x:c>
      <x:c r="C78" s="2" t="str">
        <x:f>IF(A78="","",UPPER(TRIM('Raw export'!C78)))</x:f>
        <x:v>PARTNER</x:v>
      </x:c>
      <x:c r="D78" s="2" t="str">
        <x:f>IF(A78="","",UPPER(TRIM('Raw export'!D78)))</x:f>
        <x:v>COMPLETED</x:v>
      </x:c>
      <x:c r="E78" s="8" t="n">
        <x:f>IF(A78="","",IF('Raw export'!E78="","Missing",VALUE('Raw export'!E78)))</x:f>
        <x:v>1721</x:v>
      </x:c>
      <x:c r="F78" s="8" t="n">
        <x:f>IF(A78="","",IF('Raw export'!F78="","Missing",VALUE('Raw export'!F78)))</x:f>
        <x:v>1162</x:v>
      </x:c>
      <x:c r="G78" s="2" t="str">
        <x:f>IF(A78="","",IF(COUNTIFS($A$5:A78,A78)&gt;1,"Duplicate",IF(D78="CANCELLED","Cancelled",IF(OR(E78="Missing",F78="Missing"),"Missing amount",IF(D78="COMPLETED","Include","Review status")))))</x:f>
        <x:v>Include</x:v>
      </x:c>
      <x:c r="H78" s="8" t="n">
        <x:f>IF(G78="Include",E78-F78,"")</x:f>
        <x:v>559</x:v>
      </x:c>
    </x:row>
    <x:row r="79" ht="23" customHeight="1">
      <x:c r="A79" s="2" t="str">
        <x:f>IF('Raw export'!A79="","",UPPER(TRIM('Raw export'!A79)))</x:f>
        <x:v>ORD-1075</x:v>
      </x:c>
      <x:c r="B79" s="7" t="n">
        <x:f>IF(A79="","",DATE(VALUE(LEFT(TRIM('Raw export'!B79),4)),VALUE(MID(TRIM('Raw export'!B79),6,2)),VALUE(RIGHT(TRIM('Raw export'!B79),2))))</x:f>
        <x:v>46127</x:v>
      </x:c>
      <x:c r="C79" s="2" t="str">
        <x:f>IF(A79="","",UPPER(TRIM('Raw export'!C79)))</x:f>
        <x:v>ONLINE</x:v>
      </x:c>
      <x:c r="D79" s="2" t="str">
        <x:f>IF(A79="","",UPPER(TRIM('Raw export'!D79)))</x:f>
        <x:v>CANCELLED</x:v>
      </x:c>
      <x:c r="E79" s="8" t="n">
        <x:f>IF(A79="","",IF('Raw export'!E79="","Missing",VALUE('Raw export'!E79)))</x:f>
        <x:v>1858</x:v>
      </x:c>
      <x:c r="F79" s="8" t="n">
        <x:f>IF(A79="","",IF('Raw export'!F79="","Missing",VALUE('Raw export'!F79)))</x:f>
        <x:v>1375</x:v>
      </x:c>
      <x:c r="G79" s="2" t="str">
        <x:f>IF(A79="","",IF(COUNTIFS($A$5:A79,A79)&gt;1,"Duplicate",IF(D79="CANCELLED","Cancelled",IF(OR(E79="Missing",F79="Missing"),"Missing amount",IF(D79="COMPLETED","Include","Review status")))))</x:f>
        <x:v>Cancelled</x:v>
      </x:c>
      <x:c r="H79" s="8" t="str">
        <x:f>IF(G79="Include",E79-F79,"")</x:f>
      </x:c>
    </x:row>
    <x:row r="80" ht="23" customHeight="1">
      <x:c r="A80" s="2" t="str">
        <x:f>IF('Raw export'!A80="","",UPPER(TRIM('Raw export'!A80)))</x:f>
        <x:v>ORD-1076</x:v>
      </x:c>
      <x:c r="B80" s="7" t="n">
        <x:f>IF(A80="","",DATE(VALUE(LEFT(TRIM('Raw export'!B80),4)),VALUE(MID(TRIM('Raw export'!B80),6,2)),VALUE(RIGHT(TRIM('Raw export'!B80),2))))</x:f>
        <x:v>46128</x:v>
      </x:c>
      <x:c r="C80" s="2" t="str">
        <x:f>IF(A80="","",UPPER(TRIM('Raw export'!C80)))</x:f>
        <x:v>DIRECT</x:v>
      </x:c>
      <x:c r="D80" s="2" t="str">
        <x:f>IF(A80="","",UPPER(TRIM('Raw export'!D80)))</x:f>
        <x:v>COMPLETED</x:v>
      </x:c>
      <x:c r="E80" s="8" t="n">
        <x:f>IF(A80="","",IF('Raw export'!E80="","Missing",VALUE('Raw export'!E80)))</x:f>
        <x:v>1995</x:v>
      </x:c>
      <x:c r="F80" s="8" t="n">
        <x:f>IF(A80="","",IF('Raw export'!F80="","Missing",VALUE('Raw export'!F80)))</x:f>
        <x:v>958</x:v>
      </x:c>
      <x:c r="G80" s="2" t="str">
        <x:f>IF(A80="","",IF(COUNTIFS($A$5:A80,A80)&gt;1,"Duplicate",IF(D80="CANCELLED","Cancelled",IF(OR(E80="Missing",F80="Missing"),"Missing amount",IF(D80="COMPLETED","Include","Review status")))))</x:f>
        <x:v>Include</x:v>
      </x:c>
      <x:c r="H80" s="8" t="n">
        <x:f>IF(G80="Include",E80-F80,"")</x:f>
        <x:v>1037</x:v>
      </x:c>
    </x:row>
    <x:row r="81" ht="23" customHeight="1">
      <x:c r="A81" s="2" t="str">
        <x:f>IF('Raw export'!A81="","",UPPER(TRIM('Raw export'!A81)))</x:f>
        <x:v>ORD-1077</x:v>
      </x:c>
      <x:c r="B81" s="7" t="n">
        <x:f>IF(A81="","",DATE(VALUE(LEFT(TRIM('Raw export'!B81),4)),VALUE(MID(TRIM('Raw export'!B81),6,2)),VALUE(RIGHT(TRIM('Raw export'!B81),2))))</x:f>
        <x:v>46129</x:v>
      </x:c>
      <x:c r="C81" s="2" t="str">
        <x:f>IF(A81="","",UPPER(TRIM('Raw export'!C81)))</x:f>
        <x:v>PARTNER</x:v>
      </x:c>
      <x:c r="D81" s="2" t="str">
        <x:f>IF(A81="","",UPPER(TRIM('Raw export'!D81)))</x:f>
        <x:v>COMPLETED</x:v>
      </x:c>
      <x:c r="E81" s="8" t="n">
        <x:f>IF(A81="","",IF('Raw export'!E81="","Missing",VALUE('Raw export'!E81)))</x:f>
        <x:v>2132</x:v>
      </x:c>
      <x:c r="F81" s="8" t="n">
        <x:f>IF(A81="","",IF('Raw export'!F81="","Missing",VALUE('Raw export'!F81)))</x:f>
        <x:v>1162</x:v>
      </x:c>
      <x:c r="G81" s="2" t="str">
        <x:f>IF(A81="","",IF(COUNTIFS($A$5:A81,A81)&gt;1,"Duplicate",IF(D81="CANCELLED","Cancelled",IF(OR(E81="Missing",F81="Missing"),"Missing amount",IF(D81="COMPLETED","Include","Review status")))))</x:f>
        <x:v>Include</x:v>
      </x:c>
      <x:c r="H81" s="8" t="n">
        <x:f>IF(G81="Include",E81-F81,"")</x:f>
        <x:v>970</x:v>
      </x:c>
    </x:row>
    <x:row r="82" ht="23" customHeight="1">
      <x:c r="A82" s="2" t="str">
        <x:f>IF('Raw export'!A82="","",UPPER(TRIM('Raw export'!A82)))</x:f>
        <x:v>ORD-1078</x:v>
      </x:c>
      <x:c r="B82" s="7" t="n">
        <x:f>IF(A82="","",DATE(VALUE(LEFT(TRIM('Raw export'!B82),4)),VALUE(MID(TRIM('Raw export'!B82),6,2)),VALUE(RIGHT(TRIM('Raw export'!B82),2))))</x:f>
        <x:v>46130</x:v>
      </x:c>
      <x:c r="C82" s="2" t="str">
        <x:f>IF(A82="","",UPPER(TRIM('Raw export'!C82)))</x:f>
        <x:v>ONLINE</x:v>
      </x:c>
      <x:c r="D82" s="2" t="str">
        <x:f>IF(A82="","",UPPER(TRIM('Raw export'!D82)))</x:f>
        <x:v>COMPLETED</x:v>
      </x:c>
      <x:c r="E82" s="8" t="n">
        <x:f>IF(A82="","",IF('Raw export'!E82="","Missing",VALUE('Raw export'!E82)))</x:f>
        <x:v>2269</x:v>
      </x:c>
      <x:c r="F82" s="8" t="n">
        <x:f>IF(A82="","",IF('Raw export'!F82="","Missing",VALUE('Raw export'!F82)))</x:f>
        <x:v>1384</x:v>
      </x:c>
      <x:c r="G82" s="2" t="str">
        <x:f>IF(A82="","",IF(COUNTIFS($A$5:A82,A82)&gt;1,"Duplicate",IF(D82="CANCELLED","Cancelled",IF(OR(E82="Missing",F82="Missing"),"Missing amount",IF(D82="COMPLETED","Include","Review status")))))</x:f>
        <x:v>Include</x:v>
      </x:c>
      <x:c r="H82" s="8" t="n">
        <x:f>IF(G82="Include",E82-F82,"")</x:f>
        <x:v>885</x:v>
      </x:c>
    </x:row>
    <x:row r="83" ht="23" customHeight="1">
      <x:c r="A83" s="2" t="str">
        <x:f>IF('Raw export'!A83="","",UPPER(TRIM('Raw export'!A83)))</x:f>
        <x:v>ORD-1079</x:v>
      </x:c>
      <x:c r="B83" s="7" t="n">
        <x:f>IF(A83="","",DATE(VALUE(LEFT(TRIM('Raw export'!B83),4)),VALUE(MID(TRIM('Raw export'!B83),6,2)),VALUE(RIGHT(TRIM('Raw export'!B83),2))))</x:f>
        <x:v>46131</x:v>
      </x:c>
      <x:c r="C83" s="2" t="str">
        <x:f>IF(A83="","",UPPER(TRIM('Raw export'!C83)))</x:f>
        <x:v>DIRECT</x:v>
      </x:c>
      <x:c r="D83" s="2" t="str">
        <x:f>IF(A83="","",UPPER(TRIM('Raw export'!D83)))</x:f>
        <x:v>COMPLETED</x:v>
      </x:c>
      <x:c r="E83" s="8" t="n">
        <x:f>IF(A83="","",IF('Raw export'!E83="","Missing",VALUE('Raw export'!E83)))</x:f>
        <x:v>2406</x:v>
      </x:c>
      <x:c r="F83" s="8" t="n">
        <x:f>IF(A83="","",IF('Raw export'!F83="","Missing",VALUE('Raw export'!F83)))</x:f>
        <x:v>1624</x:v>
      </x:c>
      <x:c r="G83" s="2" t="str">
        <x:f>IF(A83="","",IF(COUNTIFS($A$5:A83,A83)&gt;1,"Duplicate",IF(D83="CANCELLED","Cancelled",IF(OR(E83="Missing",F83="Missing"),"Missing amount",IF(D83="COMPLETED","Include","Review status")))))</x:f>
        <x:v>Include</x:v>
      </x:c>
      <x:c r="H83" s="8" t="n">
        <x:f>IF(G83="Include",E83-F83,"")</x:f>
        <x:v>782</x:v>
      </x:c>
    </x:row>
    <x:row r="84" ht="23" customHeight="1">
      <x:c r="A84" s="2" t="str">
        <x:f>IF('Raw export'!A84="","",UPPER(TRIM('Raw export'!A84)))</x:f>
        <x:v>ORD-1080</x:v>
      </x:c>
      <x:c r="B84" s="7" t="n">
        <x:f>IF(A84="","",DATE(VALUE(LEFT(TRIM('Raw export'!B84),4)),VALUE(MID(TRIM('Raw export'!B84),6,2)),VALUE(RIGHT(TRIM('Raw export'!B84),2))))</x:f>
        <x:v>46132</x:v>
      </x:c>
      <x:c r="C84" s="2" t="str">
        <x:f>IF(A84="","",UPPER(TRIM('Raw export'!C84)))</x:f>
        <x:v>PARTNER</x:v>
      </x:c>
      <x:c r="D84" s="2" t="str">
        <x:f>IF(A84="","",UPPER(TRIM('Raw export'!D84)))</x:f>
        <x:v>COMPLETED</x:v>
      </x:c>
      <x:c r="E84" s="8" t="n">
        <x:f>IF(A84="","",IF('Raw export'!E84="","Missing",VALUE('Raw export'!E84)))</x:f>
        <x:v>2543</x:v>
      </x:c>
      <x:c r="F84" s="8" t="n">
        <x:f>IF(A84="","",IF('Raw export'!F84="","Missing",VALUE('Raw export'!F84)))</x:f>
        <x:v>1882</x:v>
      </x:c>
      <x:c r="G84" s="2" t="str">
        <x:f>IF(A84="","",IF(COUNTIFS($A$5:A84,A84)&gt;1,"Duplicate",IF(D84="CANCELLED","Cancelled",IF(OR(E84="Missing",F84="Missing"),"Missing amount",IF(D84="COMPLETED","Include","Review status")))))</x:f>
        <x:v>Include</x:v>
      </x:c>
      <x:c r="H84" s="8" t="n">
        <x:f>IF(G84="Include",E84-F84,"")</x:f>
        <x:v>661</x:v>
      </x:c>
    </x:row>
    <x:row r="85" ht="23" customHeight="1">
      <x:c r="A85" s="2" t="str">
        <x:f>IF('Raw export'!A85="","",UPPER(TRIM('Raw export'!A85)))</x:f>
        <x:v>ORD-1081</x:v>
      </x:c>
      <x:c r="B85" s="7" t="n">
        <x:f>IF(A85="","",DATE(VALUE(LEFT(TRIM('Raw export'!B85),4)),VALUE(MID(TRIM('Raw export'!B85),6,2)),VALUE(RIGHT(TRIM('Raw export'!B85),2))))</x:f>
        <x:v>46143</x:v>
      </x:c>
      <x:c r="C85" s="2" t="str">
        <x:f>IF(A85="","",UPPER(TRIM('Raw export'!C85)))</x:f>
        <x:v>ONLINE</x:v>
      </x:c>
      <x:c r="D85" s="2" t="str">
        <x:f>IF(A85="","",UPPER(TRIM('Raw export'!D85)))</x:f>
        <x:v>COMPLETED</x:v>
      </x:c>
      <x:c r="E85" s="8" t="n">
        <x:f>IF(A85="","",IF('Raw export'!E85="","Missing",VALUE('Raw export'!E85)))</x:f>
        <x:v>2680</x:v>
      </x:c>
      <x:c r="F85" s="8" t="n">
        <x:f>IF(A85="","",IF('Raw export'!F85="","Missing",VALUE('Raw export'!F85)))</x:f>
        <x:v>1286</x:v>
      </x:c>
      <x:c r="G85" s="2" t="str">
        <x:f>IF(A85="","",IF(COUNTIFS($A$5:A85,A85)&gt;1,"Duplicate",IF(D85="CANCELLED","Cancelled",IF(OR(E85="Missing",F85="Missing"),"Missing amount",IF(D85="COMPLETED","Include","Review status")))))</x:f>
        <x:v>Include</x:v>
      </x:c>
      <x:c r="H85" s="8" t="n">
        <x:f>IF(G85="Include",E85-F85,"")</x:f>
        <x:v>1394</x:v>
      </x:c>
    </x:row>
    <x:row r="86" ht="23" customHeight="1">
      <x:c r="A86" s="2" t="str">
        <x:f>IF('Raw export'!A86="","",UPPER(TRIM('Raw export'!A86)))</x:f>
        <x:v>ORD-1082</x:v>
      </x:c>
      <x:c r="B86" s="7" t="n">
        <x:f>IF(A86="","",DATE(VALUE(LEFT(TRIM('Raw export'!B86),4)),VALUE(MID(TRIM('Raw export'!B86),6,2)),VALUE(RIGHT(TRIM('Raw export'!B86),2))))</x:f>
        <x:v>46144</x:v>
      </x:c>
      <x:c r="C86" s="2" t="str">
        <x:f>IF(A86="","",UPPER(TRIM('Raw export'!C86)))</x:f>
        <x:v>DIRECT</x:v>
      </x:c>
      <x:c r="D86" s="2" t="str">
        <x:f>IF(A86="","",UPPER(TRIM('Raw export'!D86)))</x:f>
        <x:v>COMPLETED</x:v>
      </x:c>
      <x:c r="E86" s="8" t="n">
        <x:f>IF(A86="","",IF('Raw export'!E86="","Missing",VALUE('Raw export'!E86)))</x:f>
        <x:v>2817</x:v>
      </x:c>
      <x:c r="F86" s="8" t="n">
        <x:f>IF(A86="","",IF('Raw export'!F86="","Missing",VALUE('Raw export'!F86)))</x:f>
        <x:v>1535</x:v>
      </x:c>
      <x:c r="G86" s="2" t="str">
        <x:f>IF(A86="","",IF(COUNTIFS($A$5:A86,A86)&gt;1,"Duplicate",IF(D86="CANCELLED","Cancelled",IF(OR(E86="Missing",F86="Missing"),"Missing amount",IF(D86="COMPLETED","Include","Review status")))))</x:f>
        <x:v>Include</x:v>
      </x:c>
      <x:c r="H86" s="8" t="n">
        <x:f>IF(G86="Include",E86-F86,"")</x:f>
        <x:v>1282</x:v>
      </x:c>
    </x:row>
    <x:row r="87" ht="23" customHeight="1">
      <x:c r="A87" s="2" t="str">
        <x:f>IF('Raw export'!A87="","",UPPER(TRIM('Raw export'!A87)))</x:f>
        <x:v>ORD-1083</x:v>
      </x:c>
      <x:c r="B87" s="7" t="n">
        <x:f>IF(A87="","",DATE(VALUE(LEFT(TRIM('Raw export'!B87),4)),VALUE(MID(TRIM('Raw export'!B87),6,2)),VALUE(RIGHT(TRIM('Raw export'!B87),2))))</x:f>
        <x:v>46145</x:v>
      </x:c>
      <x:c r="C87" s="2" t="str">
        <x:f>IF(A87="","",UPPER(TRIM('Raw export'!C87)))</x:f>
        <x:v>PARTNER</x:v>
      </x:c>
      <x:c r="D87" s="2" t="str">
        <x:f>IF(A87="","",UPPER(TRIM('Raw export'!D87)))</x:f>
        <x:v>COMPLETED</x:v>
      </x:c>
      <x:c r="E87" s="8" t="n">
        <x:f>IF(A87="","",IF('Raw export'!E87="","Missing",VALUE('Raw export'!E87)))</x:f>
        <x:v>2954</x:v>
      </x:c>
      <x:c r="F87" s="8" t="n">
        <x:f>IF(A87="","",IF('Raw export'!F87="","Missing",VALUE('Raw export'!F87)))</x:f>
        <x:v>1802</x:v>
      </x:c>
      <x:c r="G87" s="2" t="str">
        <x:f>IF(A87="","",IF(COUNTIFS($A$5:A87,A87)&gt;1,"Duplicate",IF(D87="CANCELLED","Cancelled",IF(OR(E87="Missing",F87="Missing"),"Missing amount",IF(D87="COMPLETED","Include","Review status")))))</x:f>
        <x:v>Include</x:v>
      </x:c>
      <x:c r="H87" s="8" t="n">
        <x:f>IF(G87="Include",E87-F87,"")</x:f>
        <x:v>1152</x:v>
      </x:c>
    </x:row>
    <x:row r="88" ht="23" customHeight="1">
      <x:c r="A88" s="2" t="str">
        <x:f>IF('Raw export'!A88="","",UPPER(TRIM('Raw export'!A88)))</x:f>
        <x:v>ORD-1084</x:v>
      </x:c>
      <x:c r="B88" s="7" t="n">
        <x:f>IF(A88="","",DATE(VALUE(LEFT(TRIM('Raw export'!B88),4)),VALUE(MID(TRIM('Raw export'!B88),6,2)),VALUE(RIGHT(TRIM('Raw export'!B88),2))))</x:f>
        <x:v>46146</x:v>
      </x:c>
      <x:c r="C88" s="2" t="str">
        <x:f>IF(A88="","",UPPER(TRIM('Raw export'!C88)))</x:f>
        <x:v>ONLINE</x:v>
      </x:c>
      <x:c r="D88" s="2" t="str">
        <x:f>IF(A88="","",UPPER(TRIM('Raw export'!D88)))</x:f>
        <x:v>COMPLETED</x:v>
      </x:c>
      <x:c r="E88" s="8" t="n">
        <x:f>IF(A88="","",IF('Raw export'!E88="","Missing",VALUE('Raw export'!E88)))</x:f>
        <x:v>3091</x:v>
      </x:c>
      <x:c r="F88" s="8" t="n">
        <x:f>IF(A88="","",IF('Raw export'!F88="","Missing",VALUE('Raw export'!F88)))</x:f>
        <x:v>2086</x:v>
      </x:c>
      <x:c r="G88" s="2" t="str">
        <x:f>IF(A88="","",IF(COUNTIFS($A$5:A88,A88)&gt;1,"Duplicate",IF(D88="CANCELLED","Cancelled",IF(OR(E88="Missing",F88="Missing"),"Missing amount",IF(D88="COMPLETED","Include","Review status")))))</x:f>
        <x:v>Include</x:v>
      </x:c>
      <x:c r="H88" s="8" t="n">
        <x:f>IF(G88="Include",E88-F88,"")</x:f>
        <x:v>1005</x:v>
      </x:c>
    </x:row>
    <x:row r="89" ht="23" customHeight="1">
      <x:c r="A89" s="2" t="str">
        <x:f>IF('Raw export'!A89="","",UPPER(TRIM('Raw export'!A89)))</x:f>
        <x:v>ORD-1085</x:v>
      </x:c>
      <x:c r="B89" s="7" t="n">
        <x:f>IF(A89="","",DATE(VALUE(LEFT(TRIM('Raw export'!B89),4)),VALUE(MID(TRIM('Raw export'!B89),6,2)),VALUE(RIGHT(TRIM('Raw export'!B89),2))))</x:f>
        <x:v>46147</x:v>
      </x:c>
      <x:c r="C89" s="2" t="str">
        <x:f>IF(A89="","",UPPER(TRIM('Raw export'!C89)))</x:f>
        <x:v>DIRECT</x:v>
      </x:c>
      <x:c r="D89" s="2" t="str">
        <x:f>IF(A89="","",UPPER(TRIM('Raw export'!D89)))</x:f>
        <x:v>COMPLETED</x:v>
      </x:c>
      <x:c r="E89" s="8" t="n">
        <x:f>IF(A89="","",IF('Raw export'!E89="","Missing",VALUE('Raw export'!E89)))</x:f>
        <x:v>3228</x:v>
      </x:c>
      <x:c r="F89" s="8" t="n">
        <x:f>IF(A89="","",IF('Raw export'!F89="","Missing",VALUE('Raw export'!F89)))</x:f>
        <x:v>2389</x:v>
      </x:c>
      <x:c r="G89" s="2" t="str">
        <x:f>IF(A89="","",IF(COUNTIFS($A$5:A89,A89)&gt;1,"Duplicate",IF(D89="CANCELLED","Cancelled",IF(OR(E89="Missing",F89="Missing"),"Missing amount",IF(D89="COMPLETED","Include","Review status")))))</x:f>
        <x:v>Include</x:v>
      </x:c>
      <x:c r="H89" s="8" t="n">
        <x:f>IF(G89="Include",E89-F89,"")</x:f>
        <x:v>839</x:v>
      </x:c>
    </x:row>
    <x:row r="90" ht="23" customHeight="1">
      <x:c r="A90" s="2" t="str">
        <x:f>IF('Raw export'!A90="","",UPPER(TRIM('Raw export'!A90)))</x:f>
        <x:v>ORD-1086</x:v>
      </x:c>
      <x:c r="B90" s="7" t="n">
        <x:f>IF(A90="","",DATE(VALUE(LEFT(TRIM('Raw export'!B90),4)),VALUE(MID(TRIM('Raw export'!B90),6,2)),VALUE(RIGHT(TRIM('Raw export'!B90),2))))</x:f>
        <x:v>46148</x:v>
      </x:c>
      <x:c r="C90" s="2" t="str">
        <x:f>IF(A90="","",UPPER(TRIM('Raw export'!C90)))</x:f>
        <x:v>PARTNER</x:v>
      </x:c>
      <x:c r="D90" s="2" t="str">
        <x:f>IF(A90="","",UPPER(TRIM('Raw export'!D90)))</x:f>
        <x:v>COMPLETED</x:v>
      </x:c>
      <x:c r="E90" s="8" t="n">
        <x:f>IF(A90="","",IF('Raw export'!E90="","Missing",VALUE('Raw export'!E90)))</x:f>
        <x:v>465</x:v>
      </x:c>
      <x:c r="F90" s="8" t="n">
        <x:f>IF(A90="","",IF('Raw export'!F90="","Missing",VALUE('Raw export'!F90)))</x:f>
        <x:v>223</x:v>
      </x:c>
      <x:c r="G90" s="2" t="str">
        <x:f>IF(A90="","",IF(COUNTIFS($A$5:A90,A90)&gt;1,"Duplicate",IF(D90="CANCELLED","Cancelled",IF(OR(E90="Missing",F90="Missing"),"Missing amount",IF(D90="COMPLETED","Include","Review status")))))</x:f>
        <x:v>Include</x:v>
      </x:c>
      <x:c r="H90" s="8" t="n">
        <x:f>IF(G90="Include",E90-F90,"")</x:f>
        <x:v>242</x:v>
      </x:c>
    </x:row>
    <x:row r="91" ht="23" customHeight="1">
      <x:c r="A91" s="2" t="str">
        <x:f>IF('Raw export'!A91="","",UPPER(TRIM('Raw export'!A91)))</x:f>
        <x:v>ORD-1087</x:v>
      </x:c>
      <x:c r="B91" s="7" t="n">
        <x:f>IF(A91="","",DATE(VALUE(LEFT(TRIM('Raw export'!B91),4)),VALUE(MID(TRIM('Raw export'!B91),6,2)),VALUE(RIGHT(TRIM('Raw export'!B91),2))))</x:f>
        <x:v>46149</x:v>
      </x:c>
      <x:c r="C91" s="2" t="str">
        <x:f>IF(A91="","",UPPER(TRIM('Raw export'!C91)))</x:f>
        <x:v>ONLINE</x:v>
      </x:c>
      <x:c r="D91" s="2" t="str">
        <x:f>IF(A91="","",UPPER(TRIM('Raw export'!D91)))</x:f>
        <x:v>COMPLETED</x:v>
      </x:c>
      <x:c r="E91" s="8" t="n">
        <x:f>IF(A91="","",IF('Raw export'!E91="","Missing",VALUE('Raw export'!E91)))</x:f>
        <x:v>602</x:v>
      </x:c>
      <x:c r="F91" s="8" t="str">
        <x:f>IF(A91="","",IF('Raw export'!F91="","Missing",VALUE('Raw export'!F91)))</x:f>
        <x:v>Missing</x:v>
      </x:c>
      <x:c r="G91" s="2" t="str">
        <x:f>IF(A91="","",IF(COUNTIFS($A$5:A91,A91)&gt;1,"Duplicate",IF(D91="CANCELLED","Cancelled",IF(OR(E91="Missing",F91="Missing"),"Missing amount",IF(D91="COMPLETED","Include","Review status")))))</x:f>
        <x:v>Missing amount</x:v>
      </x:c>
      <x:c r="H91" s="8" t="str">
        <x:f>IF(G91="Include",E91-F91,"")</x:f>
      </x:c>
    </x:row>
    <x:row r="92" ht="23" customHeight="1">
      <x:c r="A92" s="2" t="str">
        <x:f>IF('Raw export'!A92="","",UPPER(TRIM('Raw export'!A92)))</x:f>
        <x:v>ORD-1088</x:v>
      </x:c>
      <x:c r="B92" s="7" t="n">
        <x:f>IF(A92="","",DATE(VALUE(LEFT(TRIM('Raw export'!B92),4)),VALUE(MID(TRIM('Raw export'!B92),6,2)),VALUE(RIGHT(TRIM('Raw export'!B92),2))))</x:f>
        <x:v>46150</x:v>
      </x:c>
      <x:c r="C92" s="2" t="str">
        <x:f>IF(A92="","",UPPER(TRIM('Raw export'!C92)))</x:f>
        <x:v>DIRECT</x:v>
      </x:c>
      <x:c r="D92" s="2" t="str">
        <x:f>IF(A92="","",UPPER(TRIM('Raw export'!D92)))</x:f>
        <x:v>COMPLETED</x:v>
      </x:c>
      <x:c r="E92" s="8" t="n">
        <x:f>IF(A92="","",IF('Raw export'!E92="","Missing",VALUE('Raw export'!E92)))</x:f>
        <x:v>739</x:v>
      </x:c>
      <x:c r="F92" s="8" t="n">
        <x:f>IF(A92="","",IF('Raw export'!F92="","Missing",VALUE('Raw export'!F92)))</x:f>
        <x:v>451</x:v>
      </x:c>
      <x:c r="G92" s="2" t="str">
        <x:f>IF(A92="","",IF(COUNTIFS($A$5:A92,A92)&gt;1,"Duplicate",IF(D92="CANCELLED","Cancelled",IF(OR(E92="Missing",F92="Missing"),"Missing amount",IF(D92="COMPLETED","Include","Review status")))))</x:f>
        <x:v>Include</x:v>
      </x:c>
      <x:c r="H92" s="8" t="n">
        <x:f>IF(G92="Include",E92-F92,"")</x:f>
        <x:v>288</x:v>
      </x:c>
    </x:row>
    <x:row r="93" ht="23" customHeight="1">
      <x:c r="A93" s="2" t="str">
        <x:f>IF('Raw export'!A93="","",UPPER(TRIM('Raw export'!A93)))</x:f>
        <x:v>ORD-1089</x:v>
      </x:c>
      <x:c r="B93" s="7" t="n">
        <x:f>IF(A93="","",DATE(VALUE(LEFT(TRIM('Raw export'!B93),4)),VALUE(MID(TRIM('Raw export'!B93),6,2)),VALUE(RIGHT(TRIM('Raw export'!B93),2))))</x:f>
        <x:v>46151</x:v>
      </x:c>
      <x:c r="C93" s="2" t="str">
        <x:f>IF(A93="","",UPPER(TRIM('Raw export'!C93)))</x:f>
        <x:v>PARTNER</x:v>
      </x:c>
      <x:c r="D93" s="2" t="str">
        <x:f>IF(A93="","",UPPER(TRIM('Raw export'!D93)))</x:f>
        <x:v>COMPLETED</x:v>
      </x:c>
      <x:c r="E93" s="8" t="n">
        <x:f>IF(A93="","",IF('Raw export'!E93="","Missing",VALUE('Raw export'!E93)))</x:f>
        <x:v>876</x:v>
      </x:c>
      <x:c r="F93" s="8" t="n">
        <x:f>IF(A93="","",IF('Raw export'!F93="","Missing",VALUE('Raw export'!F93)))</x:f>
        <x:v>591</x:v>
      </x:c>
      <x:c r="G93" s="2" t="str">
        <x:f>IF(A93="","",IF(COUNTIFS($A$5:A93,A93)&gt;1,"Duplicate",IF(D93="CANCELLED","Cancelled",IF(OR(E93="Missing",F93="Missing"),"Missing amount",IF(D93="COMPLETED","Include","Review status")))))</x:f>
        <x:v>Include</x:v>
      </x:c>
      <x:c r="H93" s="8" t="n">
        <x:f>IF(G93="Include",E93-F93,"")</x:f>
        <x:v>285</x:v>
      </x:c>
    </x:row>
    <x:row r="94" ht="23" customHeight="1">
      <x:c r="A94" s="2" t="str">
        <x:f>IF('Raw export'!A94="","",UPPER(TRIM('Raw export'!A94)))</x:f>
        <x:v>ORD-1090</x:v>
      </x:c>
      <x:c r="B94" s="7" t="n">
        <x:f>IF(A94="","",DATE(VALUE(LEFT(TRIM('Raw export'!B94),4)),VALUE(MID(TRIM('Raw export'!B94),6,2)),VALUE(RIGHT(TRIM('Raw export'!B94),2))))</x:f>
        <x:v>46152</x:v>
      </x:c>
      <x:c r="C94" s="2" t="str">
        <x:f>IF(A94="","",UPPER(TRIM('Raw export'!C94)))</x:f>
        <x:v>ONLINE</x:v>
      </x:c>
      <x:c r="D94" s="2" t="str">
        <x:f>IF(A94="","",UPPER(TRIM('Raw export'!D94)))</x:f>
        <x:v>COMPLETED</x:v>
      </x:c>
      <x:c r="E94" s="8" t="n">
        <x:f>IF(A94="","",IF('Raw export'!E94="","Missing",VALUE('Raw export'!E94)))</x:f>
        <x:v>1013</x:v>
      </x:c>
      <x:c r="F94" s="8" t="n">
        <x:f>IF(A94="","",IF('Raw export'!F94="","Missing",VALUE('Raw export'!F94)))</x:f>
        <x:v>750</x:v>
      </x:c>
      <x:c r="G94" s="2" t="str">
        <x:f>IF(A94="","",IF(COUNTIFS($A$5:A94,A94)&gt;1,"Duplicate",IF(D94="CANCELLED","Cancelled",IF(OR(E94="Missing",F94="Missing"),"Missing amount",IF(D94="COMPLETED","Include","Review status")))))</x:f>
        <x:v>Include</x:v>
      </x:c>
      <x:c r="H94" s="8" t="n">
        <x:f>IF(G94="Include",E94-F94,"")</x:f>
        <x:v>263</x:v>
      </x:c>
    </x:row>
    <x:row r="95" ht="23" customHeight="1">
      <x:c r="A95" s="2" t="str">
        <x:f>IF('Raw export'!A95="","",UPPER(TRIM('Raw export'!A95)))</x:f>
        <x:v>ORD-1091</x:v>
      </x:c>
      <x:c r="B95" s="7" t="n">
        <x:f>IF(A95="","",DATE(VALUE(LEFT(TRIM('Raw export'!B95),4)),VALUE(MID(TRIM('Raw export'!B95),6,2)),VALUE(RIGHT(TRIM('Raw export'!B95),2))))</x:f>
        <x:v>46153</x:v>
      </x:c>
      <x:c r="C95" s="2" t="str">
        <x:f>IF(A95="","",UPPER(TRIM('Raw export'!C95)))</x:f>
        <x:v>DIRECT</x:v>
      </x:c>
      <x:c r="D95" s="2" t="str">
        <x:f>IF(A95="","",UPPER(TRIM('Raw export'!D95)))</x:f>
        <x:v>COMPLETED</x:v>
      </x:c>
      <x:c r="E95" s="8" t="n">
        <x:f>IF(A95="","",IF('Raw export'!E95="","Missing",VALUE('Raw export'!E95)))</x:f>
        <x:v>1150</x:v>
      </x:c>
      <x:c r="F95" s="8" t="n">
        <x:f>IF(A95="","",IF('Raw export'!F95="","Missing",VALUE('Raw export'!F95)))</x:f>
        <x:v>552</x:v>
      </x:c>
      <x:c r="G95" s="2" t="str">
        <x:f>IF(A95="","",IF(COUNTIFS($A$5:A95,A95)&gt;1,"Duplicate",IF(D95="CANCELLED","Cancelled",IF(OR(E95="Missing",F95="Missing"),"Missing amount",IF(D95="COMPLETED","Include","Review status")))))</x:f>
        <x:v>Include</x:v>
      </x:c>
      <x:c r="H95" s="8" t="n">
        <x:f>IF(G95="Include",E95-F95,"")</x:f>
        <x:v>598</x:v>
      </x:c>
    </x:row>
    <x:row r="96" ht="23" customHeight="1">
      <x:c r="A96" s="2" t="str">
        <x:f>IF('Raw export'!A96="","",UPPER(TRIM('Raw export'!A96)))</x:f>
        <x:v>ORD-1092</x:v>
      </x:c>
      <x:c r="B96" s="7" t="n">
        <x:f>IF(A96="","",DATE(VALUE(LEFT(TRIM('Raw export'!B96),4)),VALUE(MID(TRIM('Raw export'!B96),6,2)),VALUE(RIGHT(TRIM('Raw export'!B96),2))))</x:f>
        <x:v>46154</x:v>
      </x:c>
      <x:c r="C96" s="2" t="str">
        <x:f>IF(A96="","",UPPER(TRIM('Raw export'!C96)))</x:f>
        <x:v>PARTNER</x:v>
      </x:c>
      <x:c r="D96" s="2" t="str">
        <x:f>IF(A96="","",UPPER(TRIM('Raw export'!D96)))</x:f>
        <x:v>COMPLETED</x:v>
      </x:c>
      <x:c r="E96" s="8" t="n">
        <x:f>IF(A96="","",IF('Raw export'!E96="","Missing",VALUE('Raw export'!E96)))</x:f>
        <x:v>1287</x:v>
      </x:c>
      <x:c r="F96" s="8" t="n">
        <x:f>IF(A96="","",IF('Raw export'!F96="","Missing",VALUE('Raw export'!F96)))</x:f>
        <x:v>701</x:v>
      </x:c>
      <x:c r="G96" s="2" t="str">
        <x:f>IF(A96="","",IF(COUNTIFS($A$5:A96,A96)&gt;1,"Duplicate",IF(D96="CANCELLED","Cancelled",IF(OR(E96="Missing",F96="Missing"),"Missing amount",IF(D96="COMPLETED","Include","Review status")))))</x:f>
        <x:v>Include</x:v>
      </x:c>
      <x:c r="H96" s="8" t="n">
        <x:f>IF(G96="Include",E96-F96,"")</x:f>
        <x:v>586</x:v>
      </x:c>
    </x:row>
    <x:row r="97" ht="23" customHeight="1">
      <x:c r="A97" s="2" t="str">
        <x:f>IF('Raw export'!A97="","",UPPER(TRIM('Raw export'!A97)))</x:f>
        <x:v>ORD-1093</x:v>
      </x:c>
      <x:c r="B97" s="7" t="n">
        <x:f>IF(A97="","",DATE(VALUE(LEFT(TRIM('Raw export'!B97),4)),VALUE(MID(TRIM('Raw export'!B97),6,2)),VALUE(RIGHT(TRIM('Raw export'!B97),2))))</x:f>
        <x:v>46155</x:v>
      </x:c>
      <x:c r="C97" s="2" t="str">
        <x:f>IF(A97="","",UPPER(TRIM('Raw export'!C97)))</x:f>
        <x:v>ONLINE</x:v>
      </x:c>
      <x:c r="D97" s="2" t="str">
        <x:f>IF(A97="","",UPPER(TRIM('Raw export'!D97)))</x:f>
        <x:v>COMPLETED</x:v>
      </x:c>
      <x:c r="E97" s="8" t="n">
        <x:f>IF(A97="","",IF('Raw export'!E97="","Missing",VALUE('Raw export'!E97)))</x:f>
        <x:v>1424</x:v>
      </x:c>
      <x:c r="F97" s="8" t="n">
        <x:f>IF(A97="","",IF('Raw export'!F97="","Missing",VALUE('Raw export'!F97)))</x:f>
        <x:v>869</x:v>
      </x:c>
      <x:c r="G97" s="2" t="str">
        <x:f>IF(A97="","",IF(COUNTIFS($A$5:A97,A97)&gt;1,"Duplicate",IF(D97="CANCELLED","Cancelled",IF(OR(E97="Missing",F97="Missing"),"Missing amount",IF(D97="COMPLETED","Include","Review status")))))</x:f>
        <x:v>Include</x:v>
      </x:c>
      <x:c r="H97" s="8" t="n">
        <x:f>IF(G97="Include",E97-F97,"")</x:f>
        <x:v>555</x:v>
      </x:c>
    </x:row>
    <x:row r="98" ht="23" customHeight="1">
      <x:c r="A98" s="2" t="str">
        <x:f>IF('Raw export'!A98="","",UPPER(TRIM('Raw export'!A98)))</x:f>
        <x:v>ORD-1094</x:v>
      </x:c>
      <x:c r="B98" s="7" t="n">
        <x:f>IF(A98="","",DATE(VALUE(LEFT(TRIM('Raw export'!B98),4)),VALUE(MID(TRIM('Raw export'!B98),6,2)),VALUE(RIGHT(TRIM('Raw export'!B98),2))))</x:f>
        <x:v>46156</x:v>
      </x:c>
      <x:c r="C98" s="2" t="str">
        <x:f>IF(A98="","",UPPER(TRIM('Raw export'!C98)))</x:f>
        <x:v>DIRECT</x:v>
      </x:c>
      <x:c r="D98" s="2" t="str">
        <x:f>IF(A98="","",UPPER(TRIM('Raw export'!D98)))</x:f>
        <x:v>COMPLETED</x:v>
      </x:c>
      <x:c r="E98" s="8" t="n">
        <x:f>IF(A98="","",IF('Raw export'!E98="","Missing",VALUE('Raw export'!E98)))</x:f>
        <x:v>1561</x:v>
      </x:c>
      <x:c r="F98" s="8" t="n">
        <x:f>IF(A98="","",IF('Raw export'!F98="","Missing",VALUE('Raw export'!F98)))</x:f>
        <x:v>1054</x:v>
      </x:c>
      <x:c r="G98" s="2" t="str">
        <x:f>IF(A98="","",IF(COUNTIFS($A$5:A98,A98)&gt;1,"Duplicate",IF(D98="CANCELLED","Cancelled",IF(OR(E98="Missing",F98="Missing"),"Missing amount",IF(D98="COMPLETED","Include","Review status")))))</x:f>
        <x:v>Include</x:v>
      </x:c>
      <x:c r="H98" s="8" t="n">
        <x:f>IF(G98="Include",E98-F98,"")</x:f>
        <x:v>507</x:v>
      </x:c>
    </x:row>
    <x:row r="99" ht="23" customHeight="1">
      <x:c r="A99" s="2" t="str">
        <x:f>IF('Raw export'!A99="","",UPPER(TRIM('Raw export'!A99)))</x:f>
        <x:v>ORD-1095</x:v>
      </x:c>
      <x:c r="B99" s="7" t="n">
        <x:f>IF(A99="","",DATE(VALUE(LEFT(TRIM('Raw export'!B99),4)),VALUE(MID(TRIM('Raw export'!B99),6,2)),VALUE(RIGHT(TRIM('Raw export'!B99),2))))</x:f>
        <x:v>46157</x:v>
      </x:c>
      <x:c r="C99" s="2" t="str">
        <x:f>IF(A99="","",UPPER(TRIM('Raw export'!C99)))</x:f>
        <x:v>PARTNER</x:v>
      </x:c>
      <x:c r="D99" s="2" t="str">
        <x:f>IF(A99="","",UPPER(TRIM('Raw export'!D99)))</x:f>
        <x:v>COMPLETED</x:v>
      </x:c>
      <x:c r="E99" s="8" t="n">
        <x:f>IF(A99="","",IF('Raw export'!E99="","Missing",VALUE('Raw export'!E99)))</x:f>
        <x:v>1698</x:v>
      </x:c>
      <x:c r="F99" s="8" t="n">
        <x:f>IF(A99="","",IF('Raw export'!F99="","Missing",VALUE('Raw export'!F99)))</x:f>
        <x:v>1257</x:v>
      </x:c>
      <x:c r="G99" s="2" t="str">
        <x:f>IF(A99="","",IF(COUNTIFS($A$5:A99,A99)&gt;1,"Duplicate",IF(D99="CANCELLED","Cancelled",IF(OR(E99="Missing",F99="Missing"),"Missing amount",IF(D99="COMPLETED","Include","Review status")))))</x:f>
        <x:v>Include</x:v>
      </x:c>
      <x:c r="H99" s="8" t="n">
        <x:f>IF(G99="Include",E99-F99,"")</x:f>
        <x:v>441</x:v>
      </x:c>
    </x:row>
    <x:row r="100" ht="23" customHeight="1">
      <x:c r="A100" s="2" t="str">
        <x:f>IF('Raw export'!A100="","",UPPER(TRIM('Raw export'!A100)))</x:f>
        <x:v>ORD-1096</x:v>
      </x:c>
      <x:c r="B100" s="7" t="n">
        <x:f>IF(A100="","",DATE(VALUE(LEFT(TRIM('Raw export'!B100),4)),VALUE(MID(TRIM('Raw export'!B100),6,2)),VALUE(RIGHT(TRIM('Raw export'!B100),2))))</x:f>
        <x:v>46158</x:v>
      </x:c>
      <x:c r="C100" s="2" t="str">
        <x:f>IF(A100="","",UPPER(TRIM('Raw export'!C100)))</x:f>
        <x:v>ONLINE</x:v>
      </x:c>
      <x:c r="D100" s="2" t="str">
        <x:f>IF(A100="","",UPPER(TRIM('Raw export'!D100)))</x:f>
        <x:v>COMPLETED</x:v>
      </x:c>
      <x:c r="E100" s="8" t="n">
        <x:f>IF(A100="","",IF('Raw export'!E100="","Missing",VALUE('Raw export'!E100)))</x:f>
        <x:v>1835</x:v>
      </x:c>
      <x:c r="F100" s="8" t="n">
        <x:f>IF(A100="","",IF('Raw export'!F100="","Missing",VALUE('Raw export'!F100)))</x:f>
        <x:v>881</x:v>
      </x:c>
      <x:c r="G100" s="2" t="str">
        <x:f>IF(A100="","",IF(COUNTIFS($A$5:A100,A100)&gt;1,"Duplicate",IF(D100="CANCELLED","Cancelled",IF(OR(E100="Missing",F100="Missing"),"Missing amount",IF(D100="COMPLETED","Include","Review status")))))</x:f>
        <x:v>Include</x:v>
      </x:c>
      <x:c r="H100" s="8" t="n">
        <x:f>IF(G100="Include",E100-F100,"")</x:f>
        <x:v>954</x:v>
      </x:c>
    </x:row>
    <x:row r="101" ht="23" customHeight="1">
      <x:c r="A101" s="2" t="str">
        <x:f>IF('Raw export'!A101="","",UPPER(TRIM('Raw export'!A101)))</x:f>
        <x:v>ORD-1097</x:v>
      </x:c>
      <x:c r="B101" s="7" t="n">
        <x:f>IF(A101="","",DATE(VALUE(LEFT(TRIM('Raw export'!B101),4)),VALUE(MID(TRIM('Raw export'!B101),6,2)),VALUE(RIGHT(TRIM('Raw export'!B101),2))))</x:f>
        <x:v>46159</x:v>
      </x:c>
      <x:c r="C101" s="2" t="str">
        <x:f>IF(A101="","",UPPER(TRIM('Raw export'!C101)))</x:f>
        <x:v>DIRECT</x:v>
      </x:c>
      <x:c r="D101" s="2" t="str">
        <x:f>IF(A101="","",UPPER(TRIM('Raw export'!D101)))</x:f>
        <x:v>COMPLETED</x:v>
      </x:c>
      <x:c r="E101" s="8" t="n">
        <x:f>IF(A101="","",IF('Raw export'!E101="","Missing",VALUE('Raw export'!E101)))</x:f>
        <x:v>1972</x:v>
      </x:c>
      <x:c r="F101" s="8" t="n">
        <x:f>IF(A101="","",IF('Raw export'!F101="","Missing",VALUE('Raw export'!F101)))</x:f>
        <x:v>1075</x:v>
      </x:c>
      <x:c r="G101" s="2" t="str">
        <x:f>IF(A101="","",IF(COUNTIFS($A$5:A101,A101)&gt;1,"Duplicate",IF(D101="CANCELLED","Cancelled",IF(OR(E101="Missing",F101="Missing"),"Missing amount",IF(D101="COMPLETED","Include","Review status")))))</x:f>
        <x:v>Include</x:v>
      </x:c>
      <x:c r="H101" s="8" t="n">
        <x:f>IF(G101="Include",E101-F101,"")</x:f>
        <x:v>897</x:v>
      </x:c>
    </x:row>
    <x:row r="102" ht="23" customHeight="1">
      <x:c r="A102" s="2" t="str">
        <x:f>IF('Raw export'!A102="","",UPPER(TRIM('Raw export'!A102)))</x:f>
        <x:v>ORD-1098</x:v>
      </x:c>
      <x:c r="B102" s="7" t="n">
        <x:f>IF(A102="","",DATE(VALUE(LEFT(TRIM('Raw export'!B102),4)),VALUE(MID(TRIM('Raw export'!B102),6,2)),VALUE(RIGHT(TRIM('Raw export'!B102),2))))</x:f>
        <x:v>46160</x:v>
      </x:c>
      <x:c r="C102" s="2" t="str">
        <x:f>IF(A102="","",UPPER(TRIM('Raw export'!C102)))</x:f>
        <x:v>PARTNER</x:v>
      </x:c>
      <x:c r="D102" s="2" t="str">
        <x:f>IF(A102="","",UPPER(TRIM('Raw export'!D102)))</x:f>
        <x:v>COMPLETED</x:v>
      </x:c>
      <x:c r="E102" s="8" t="n">
        <x:f>IF(A102="","",IF('Raw export'!E102="","Missing",VALUE('Raw export'!E102)))</x:f>
        <x:v>2109</x:v>
      </x:c>
      <x:c r="F102" s="8" t="n">
        <x:f>IF(A102="","",IF('Raw export'!F102="","Missing",VALUE('Raw export'!F102)))</x:f>
        <x:v>1286</x:v>
      </x:c>
      <x:c r="G102" s="2" t="str">
        <x:f>IF(A102="","",IF(COUNTIFS($A$5:A102,A102)&gt;1,"Duplicate",IF(D102="CANCELLED","Cancelled",IF(OR(E102="Missing",F102="Missing"),"Missing amount",IF(D102="COMPLETED","Include","Review status")))))</x:f>
        <x:v>Include</x:v>
      </x:c>
      <x:c r="H102" s="8" t="n">
        <x:f>IF(G102="Include",E102-F102,"")</x:f>
        <x:v>823</x:v>
      </x:c>
    </x:row>
    <x:row r="103" ht="23" customHeight="1">
      <x:c r="A103" s="2" t="str">
        <x:f>IF('Raw export'!A103="","",UPPER(TRIM('Raw export'!A103)))</x:f>
        <x:v>ORD-1099</x:v>
      </x:c>
      <x:c r="B103" s="7" t="n">
        <x:f>IF(A103="","",DATE(VALUE(LEFT(TRIM('Raw export'!B103),4)),VALUE(MID(TRIM('Raw export'!B103),6,2)),VALUE(RIGHT(TRIM('Raw export'!B103),2))))</x:f>
        <x:v>46161</x:v>
      </x:c>
      <x:c r="C103" s="2" t="str">
        <x:f>IF(A103="","",UPPER(TRIM('Raw export'!C103)))</x:f>
        <x:v>ONLINE</x:v>
      </x:c>
      <x:c r="D103" s="2" t="str">
        <x:f>IF(A103="","",UPPER(TRIM('Raw export'!D103)))</x:f>
        <x:v>COMPLETED</x:v>
      </x:c>
      <x:c r="E103" s="8" t="n">
        <x:f>IF(A103="","",IF('Raw export'!E103="","Missing",VALUE('Raw export'!E103)))</x:f>
        <x:v>2246</x:v>
      </x:c>
      <x:c r="F103" s="8" t="n">
        <x:f>IF(A103="","",IF('Raw export'!F103="","Missing",VALUE('Raw export'!F103)))</x:f>
        <x:v>1516</x:v>
      </x:c>
      <x:c r="G103" s="2" t="str">
        <x:f>IF(A103="","",IF(COUNTIFS($A$5:A103,A103)&gt;1,"Duplicate",IF(D103="CANCELLED","Cancelled",IF(OR(E103="Missing",F103="Missing"),"Missing amount",IF(D103="COMPLETED","Include","Review status")))))</x:f>
        <x:v>Include</x:v>
      </x:c>
      <x:c r="H103" s="8" t="n">
        <x:f>IF(G103="Include",E103-F103,"")</x:f>
        <x:v>730</x:v>
      </x:c>
    </x:row>
    <x:row r="104" ht="23" customHeight="1">
      <x:c r="A104" s="2" t="str">
        <x:f>IF('Raw export'!A104="","",UPPER(TRIM('Raw export'!A104)))</x:f>
        <x:v>ORD-1100</x:v>
      </x:c>
      <x:c r="B104" s="7" t="n">
        <x:f>IF(A104="","",DATE(VALUE(LEFT(TRIM('Raw export'!B104),4)),VALUE(MID(TRIM('Raw export'!B104),6,2)),VALUE(RIGHT(TRIM('Raw export'!B104),2))))</x:f>
        <x:v>46162</x:v>
      </x:c>
      <x:c r="C104" s="2" t="str">
        <x:f>IF(A104="","",UPPER(TRIM('Raw export'!C104)))</x:f>
        <x:v>DIRECT</x:v>
      </x:c>
      <x:c r="D104" s="2" t="str">
        <x:f>IF(A104="","",UPPER(TRIM('Raw export'!D104)))</x:f>
        <x:v>COMPLETED</x:v>
      </x:c>
      <x:c r="E104" s="8" t="n">
        <x:f>IF(A104="","",IF('Raw export'!E104="","Missing",VALUE('Raw export'!E104)))</x:f>
        <x:v>2383</x:v>
      </x:c>
      <x:c r="F104" s="8" t="n">
        <x:f>IF(A104="","",IF('Raw export'!F104="","Missing",VALUE('Raw export'!F104)))</x:f>
        <x:v>1763</x:v>
      </x:c>
      <x:c r="G104" s="2" t="str">
        <x:f>IF(A104="","",IF(COUNTIFS($A$5:A104,A104)&gt;1,"Duplicate",IF(D104="CANCELLED","Cancelled",IF(OR(E104="Missing",F104="Missing"),"Missing amount",IF(D104="COMPLETED","Include","Review status")))))</x:f>
        <x:v>Include</x:v>
      </x:c>
      <x:c r="H104" s="8" t="n">
        <x:f>IF(G104="Include",E104-F104,"")</x:f>
        <x:v>620</x:v>
      </x:c>
    </x:row>
    <x:row r="105" ht="23" customHeight="1">
      <x:c r="A105" s="2" t="str">
        <x:f>IF('Raw export'!A105="","",UPPER(TRIM('Raw export'!A105)))</x:f>
        <x:v>ORD-1101</x:v>
      </x:c>
      <x:c r="B105" s="7" t="n">
        <x:f>IF(A105="","",DATE(VALUE(LEFT(TRIM('Raw export'!B105),4)),VALUE(MID(TRIM('Raw export'!B105),6,2)),VALUE(RIGHT(TRIM('Raw export'!B105),2))))</x:f>
        <x:v>46174</x:v>
      </x:c>
      <x:c r="C105" s="2" t="str">
        <x:f>IF(A105="","",UPPER(TRIM('Raw export'!C105)))</x:f>
        <x:v>PARTNER</x:v>
      </x:c>
      <x:c r="D105" s="2" t="str">
        <x:f>IF(A105="","",UPPER(TRIM('Raw export'!D105)))</x:f>
        <x:v>COMPLETED</x:v>
      </x:c>
      <x:c r="E105" s="8" t="n">
        <x:f>IF(A105="","",IF('Raw export'!E105="","Missing",VALUE('Raw export'!E105)))</x:f>
        <x:v>2520</x:v>
      </x:c>
      <x:c r="F105" s="8" t="n">
        <x:f>IF(A105="","",IF('Raw export'!F105="","Missing",VALUE('Raw export'!F105)))</x:f>
        <x:v>1210</x:v>
      </x:c>
      <x:c r="G105" s="2" t="str">
        <x:f>IF(A105="","",IF(COUNTIFS($A$5:A105,A105)&gt;1,"Duplicate",IF(D105="CANCELLED","Cancelled",IF(OR(E105="Missing",F105="Missing"),"Missing amount",IF(D105="COMPLETED","Include","Review status")))))</x:f>
        <x:v>Include</x:v>
      </x:c>
      <x:c r="H105" s="8" t="n">
        <x:f>IF(G105="Include",E105-F105,"")</x:f>
        <x:v>1310</x:v>
      </x:c>
    </x:row>
    <x:row r="106" ht="23" customHeight="1">
      <x:c r="A106" s="2" t="str">
        <x:f>IF('Raw export'!A106="","",UPPER(TRIM('Raw export'!A106)))</x:f>
        <x:v>ORD-1102</x:v>
      </x:c>
      <x:c r="B106" s="7" t="n">
        <x:f>IF(A106="","",DATE(VALUE(LEFT(TRIM('Raw export'!B106),4)),VALUE(MID(TRIM('Raw export'!B106),6,2)),VALUE(RIGHT(TRIM('Raw export'!B106),2))))</x:f>
        <x:v>46175</x:v>
      </x:c>
      <x:c r="C106" s="2" t="str">
        <x:f>IF(A106="","",UPPER(TRIM('Raw export'!C106)))</x:f>
        <x:v>ONLINE</x:v>
      </x:c>
      <x:c r="D106" s="2" t="str">
        <x:f>IF(A106="","",UPPER(TRIM('Raw export'!D106)))</x:f>
        <x:v>COMPLETED</x:v>
      </x:c>
      <x:c r="E106" s="8" t="n">
        <x:f>IF(A106="","",IF('Raw export'!E106="","Missing",VALUE('Raw export'!E106)))</x:f>
        <x:v>2657</x:v>
      </x:c>
      <x:c r="F106" s="8" t="n">
        <x:f>IF(A106="","",IF('Raw export'!F106="","Missing",VALUE('Raw export'!F106)))</x:f>
        <x:v>1448</x:v>
      </x:c>
      <x:c r="G106" s="2" t="str">
        <x:f>IF(A106="","",IF(COUNTIFS($A$5:A106,A106)&gt;1,"Duplicate",IF(D106="CANCELLED","Cancelled",IF(OR(E106="Missing",F106="Missing"),"Missing amount",IF(D106="COMPLETED","Include","Review status")))))</x:f>
        <x:v>Include</x:v>
      </x:c>
      <x:c r="H106" s="8" t="n">
        <x:f>IF(G106="Include",E106-F106,"")</x:f>
        <x:v>1209</x:v>
      </x:c>
    </x:row>
    <x:row r="107" ht="23" customHeight="1">
      <x:c r="A107" s="2" t="str">
        <x:f>IF('Raw export'!A107="","",UPPER(TRIM('Raw export'!A107)))</x:f>
        <x:v>ORD-1103</x:v>
      </x:c>
      <x:c r="B107" s="7" t="n">
        <x:f>IF(A107="","",DATE(VALUE(LEFT(TRIM('Raw export'!B107),4)),VALUE(MID(TRIM('Raw export'!B107),6,2)),VALUE(RIGHT(TRIM('Raw export'!B107),2))))</x:f>
        <x:v>46176</x:v>
      </x:c>
      <x:c r="C107" s="2" t="str">
        <x:f>IF(A107="","",UPPER(TRIM('Raw export'!C107)))</x:f>
        <x:v>DIRECT</x:v>
      </x:c>
      <x:c r="D107" s="2" t="str">
        <x:f>IF(A107="","",UPPER(TRIM('Raw export'!D107)))</x:f>
        <x:v>COMPLETED</x:v>
      </x:c>
      <x:c r="E107" s="8" t="n">
        <x:f>IF(A107="","",IF('Raw export'!E107="","Missing",VALUE('Raw export'!E107)))</x:f>
        <x:v>2794</x:v>
      </x:c>
      <x:c r="F107" s="8" t="n">
        <x:f>IF(A107="","",IF('Raw export'!F107="","Missing",VALUE('Raw export'!F107)))</x:f>
        <x:v>1704</x:v>
      </x:c>
      <x:c r="G107" s="2" t="str">
        <x:f>IF(A107="","",IF(COUNTIFS($A$5:A107,A107)&gt;1,"Duplicate",IF(D107="CANCELLED","Cancelled",IF(OR(E107="Missing",F107="Missing"),"Missing amount",IF(D107="COMPLETED","Include","Review status")))))</x:f>
        <x:v>Include</x:v>
      </x:c>
      <x:c r="H107" s="8" t="n">
        <x:f>IF(G107="Include",E107-F107,"")</x:f>
        <x:v>1090</x:v>
      </x:c>
    </x:row>
    <x:row r="108" ht="23" customHeight="1">
      <x:c r="A108" s="2" t="str">
        <x:f>IF('Raw export'!A108="","",UPPER(TRIM('Raw export'!A108)))</x:f>
        <x:v>ORD-1104</x:v>
      </x:c>
      <x:c r="B108" s="7" t="n">
        <x:f>IF(A108="","",DATE(VALUE(LEFT(TRIM('Raw export'!B108),4)),VALUE(MID(TRIM('Raw export'!B108),6,2)),VALUE(RIGHT(TRIM('Raw export'!B108),2))))</x:f>
        <x:v>46177</x:v>
      </x:c>
      <x:c r="C108" s="2" t="str">
        <x:f>IF(A108="","",UPPER(TRIM('Raw export'!C108)))</x:f>
        <x:v>PARTNER</x:v>
      </x:c>
      <x:c r="D108" s="2" t="str">
        <x:f>IF(A108="","",UPPER(TRIM('Raw export'!D108)))</x:f>
        <x:v>COMPLETED</x:v>
      </x:c>
      <x:c r="E108" s="8" t="n">
        <x:f>IF(A108="","",IF('Raw export'!E108="","Missing",VALUE('Raw export'!E108)))</x:f>
        <x:v>2931</x:v>
      </x:c>
      <x:c r="F108" s="8" t="n">
        <x:f>IF(A108="","",IF('Raw export'!F108="","Missing",VALUE('Raw export'!F108)))</x:f>
        <x:v>1978</x:v>
      </x:c>
      <x:c r="G108" s="2" t="str">
        <x:f>IF(A108="","",IF(COUNTIFS($A$5:A108,A108)&gt;1,"Duplicate",IF(D108="CANCELLED","Cancelled",IF(OR(E108="Missing",F108="Missing"),"Missing amount",IF(D108="COMPLETED","Include","Review status")))))</x:f>
        <x:v>Include</x:v>
      </x:c>
      <x:c r="H108" s="8" t="n">
        <x:f>IF(G108="Include",E108-F108,"")</x:f>
        <x:v>953</x:v>
      </x:c>
    </x:row>
    <x:row r="109" ht="23" customHeight="1">
      <x:c r="A109" s="2" t="str">
        <x:f>IF('Raw export'!A109="","",UPPER(TRIM('Raw export'!A109)))</x:f>
        <x:v>ORD-1105</x:v>
      </x:c>
      <x:c r="B109" s="7" t="n">
        <x:f>IF(A109="","",DATE(VALUE(LEFT(TRIM('Raw export'!B109),4)),VALUE(MID(TRIM('Raw export'!B109),6,2)),VALUE(RIGHT(TRIM('Raw export'!B109),2))))</x:f>
        <x:v>46178</x:v>
      </x:c>
      <x:c r="C109" s="2" t="str">
        <x:f>IF(A109="","",UPPER(TRIM('Raw export'!C109)))</x:f>
        <x:v>ONLINE</x:v>
      </x:c>
      <x:c r="D109" s="2" t="str">
        <x:f>IF(A109="","",UPPER(TRIM('Raw export'!D109)))</x:f>
        <x:v>COMPLETED</x:v>
      </x:c>
      <x:c r="E109" s="8" t="n">
        <x:f>IF(A109="","",IF('Raw export'!E109="","Missing",VALUE('Raw export'!E109)))</x:f>
        <x:v>3068</x:v>
      </x:c>
      <x:c r="F109" s="8" t="n">
        <x:f>IF(A109="","",IF('Raw export'!F109="","Missing",VALUE('Raw export'!F109)))</x:f>
        <x:v>2270</x:v>
      </x:c>
      <x:c r="G109" s="2" t="str">
        <x:f>IF(A109="","",IF(COUNTIFS($A$5:A109,A109)&gt;1,"Duplicate",IF(D109="CANCELLED","Cancelled",IF(OR(E109="Missing",F109="Missing"),"Missing amount",IF(D109="COMPLETED","Include","Review status")))))</x:f>
        <x:v>Include</x:v>
      </x:c>
      <x:c r="H109" s="8" t="n">
        <x:f>IF(G109="Include",E109-F109,"")</x:f>
        <x:v>798</x:v>
      </x:c>
    </x:row>
    <x:row r="110" ht="23" customHeight="1">
      <x:c r="A110" s="2" t="str">
        <x:f>IF('Raw export'!A110="","",UPPER(TRIM('Raw export'!A110)))</x:f>
        <x:v>ORD-1106</x:v>
      </x:c>
      <x:c r="B110" s="7" t="n">
        <x:f>IF(A110="","",DATE(VALUE(LEFT(TRIM('Raw export'!B110),4)),VALUE(MID(TRIM('Raw export'!B110),6,2)),VALUE(RIGHT(TRIM('Raw export'!B110),2))))</x:f>
        <x:v>46179</x:v>
      </x:c>
      <x:c r="C110" s="2" t="str">
        <x:f>IF(A110="","",UPPER(TRIM('Raw export'!C110)))</x:f>
        <x:v>DIRECT</x:v>
      </x:c>
      <x:c r="D110" s="2" t="str">
        <x:f>IF(A110="","",UPPER(TRIM('Raw export'!D110)))</x:f>
        <x:v>COMPLETED</x:v>
      </x:c>
      <x:c r="E110" s="8" t="n">
        <x:f>IF(A110="","",IF('Raw export'!E110="","Missing",VALUE('Raw export'!E110)))</x:f>
        <x:v>3205</x:v>
      </x:c>
      <x:c r="F110" s="8" t="n">
        <x:f>IF(A110="","",IF('Raw export'!F110="","Missing",VALUE('Raw export'!F110)))</x:f>
        <x:v>1538</x:v>
      </x:c>
      <x:c r="G110" s="2" t="str">
        <x:f>IF(A110="","",IF(COUNTIFS($A$5:A110,A110)&gt;1,"Duplicate",IF(D110="CANCELLED","Cancelled",IF(OR(E110="Missing",F110="Missing"),"Missing amount",IF(D110="COMPLETED","Include","Review status")))))</x:f>
        <x:v>Include</x:v>
      </x:c>
      <x:c r="H110" s="8" t="n">
        <x:f>IF(G110="Include",E110-F110,"")</x:f>
        <x:v>1667</x:v>
      </x:c>
    </x:row>
    <x:row r="111" ht="23" customHeight="1">
      <x:c r="A111" s="2" t="str">
        <x:f>IF('Raw export'!A111="","",UPPER(TRIM('Raw export'!A111)))</x:f>
        <x:v>ORD-1107</x:v>
      </x:c>
      <x:c r="B111" s="7" t="n">
        <x:f>IF(A111="","",DATE(VALUE(LEFT(TRIM('Raw export'!B111),4)),VALUE(MID(TRIM('Raw export'!B111),6,2)),VALUE(RIGHT(TRIM('Raw export'!B111),2))))</x:f>
        <x:v>46180</x:v>
      </x:c>
      <x:c r="C111" s="2" t="str">
        <x:f>IF(A111="","",UPPER(TRIM('Raw export'!C111)))</x:f>
        <x:v>PARTNER</x:v>
      </x:c>
      <x:c r="D111" s="2" t="str">
        <x:f>IF(A111="","",UPPER(TRIM('Raw export'!D111)))</x:f>
        <x:v>COMPLETED</x:v>
      </x:c>
      <x:c r="E111" s="8" t="n">
        <x:f>IF(A111="","",IF('Raw export'!E111="","Missing",VALUE('Raw export'!E111)))</x:f>
        <x:v>442</x:v>
      </x:c>
      <x:c r="F111" s="8" t="n">
        <x:f>IF(A111="","",IF('Raw export'!F111="","Missing",VALUE('Raw export'!F111)))</x:f>
        <x:v>241</x:v>
      </x:c>
      <x:c r="G111" s="2" t="str">
        <x:f>IF(A111="","",IF(COUNTIFS($A$5:A111,A111)&gt;1,"Duplicate",IF(D111="CANCELLED","Cancelled",IF(OR(E111="Missing",F111="Missing"),"Missing amount",IF(D111="COMPLETED","Include","Review status")))))</x:f>
        <x:v>Include</x:v>
      </x:c>
      <x:c r="H111" s="8" t="n">
        <x:f>IF(G111="Include",E111-F111,"")</x:f>
        <x:v>201</x:v>
      </x:c>
    </x:row>
    <x:row r="112" ht="23" customHeight="1">
      <x:c r="A112" s="2" t="str">
        <x:f>IF('Raw export'!A112="","",UPPER(TRIM('Raw export'!A112)))</x:f>
        <x:v>ORD-1108</x:v>
      </x:c>
      <x:c r="B112" s="7" t="n">
        <x:f>IF(A112="","",DATE(VALUE(LEFT(TRIM('Raw export'!B112),4)),VALUE(MID(TRIM('Raw export'!B112),6,2)),VALUE(RIGHT(TRIM('Raw export'!B112),2))))</x:f>
        <x:v>46181</x:v>
      </x:c>
      <x:c r="C112" s="2" t="str">
        <x:f>IF(A112="","",UPPER(TRIM('Raw export'!C112)))</x:f>
        <x:v>ONLINE</x:v>
      </x:c>
      <x:c r="D112" s="2" t="str">
        <x:f>IF(A112="","",UPPER(TRIM('Raw export'!D112)))</x:f>
        <x:v>COMPLETED</x:v>
      </x:c>
      <x:c r="E112" s="8" t="n">
        <x:f>IF(A112="","",IF('Raw export'!E112="","Missing",VALUE('Raw export'!E112)))</x:f>
        <x:v>579</x:v>
      </x:c>
      <x:c r="F112" s="8" t="n">
        <x:f>IF(A112="","",IF('Raw export'!F112="","Missing",VALUE('Raw export'!F112)))</x:f>
        <x:v>353</x:v>
      </x:c>
      <x:c r="G112" s="2" t="str">
        <x:f>IF(A112="","",IF(COUNTIFS($A$5:A112,A112)&gt;1,"Duplicate",IF(D112="CANCELLED","Cancelled",IF(OR(E112="Missing",F112="Missing"),"Missing amount",IF(D112="COMPLETED","Include","Review status")))))</x:f>
        <x:v>Include</x:v>
      </x:c>
      <x:c r="H112" s="8" t="n">
        <x:f>IF(G112="Include",E112-F112,"")</x:f>
        <x:v>226</x:v>
      </x:c>
    </x:row>
    <x:row r="113" ht="23" customHeight="1">
      <x:c r="A113" s="2" t="str">
        <x:f>IF('Raw export'!A113="","",UPPER(TRIM('Raw export'!A113)))</x:f>
        <x:v>ORD-1109</x:v>
      </x:c>
      <x:c r="B113" s="7" t="n">
        <x:f>IF(A113="","",DATE(VALUE(LEFT(TRIM('Raw export'!B113),4)),VALUE(MID(TRIM('Raw export'!B113),6,2)),VALUE(RIGHT(TRIM('Raw export'!B113),2))))</x:f>
        <x:v>46182</x:v>
      </x:c>
      <x:c r="C113" s="2" t="str">
        <x:f>IF(A113="","",UPPER(TRIM('Raw export'!C113)))</x:f>
        <x:v>DIRECT</x:v>
      </x:c>
      <x:c r="D113" s="2" t="str">
        <x:f>IF(A113="","",UPPER(TRIM('Raw export'!D113)))</x:f>
        <x:v>COMPLETED</x:v>
      </x:c>
      <x:c r="E113" s="8" t="n">
        <x:f>IF(A113="","",IF('Raw export'!E113="","Missing",VALUE('Raw export'!E113)))</x:f>
        <x:v>716</x:v>
      </x:c>
      <x:c r="F113" s="8" t="n">
        <x:f>IF(A113="","",IF('Raw export'!F113="","Missing",VALUE('Raw export'!F113)))</x:f>
        <x:v>483</x:v>
      </x:c>
      <x:c r="G113" s="2" t="str">
        <x:f>IF(A113="","",IF(COUNTIFS($A$5:A113,A113)&gt;1,"Duplicate",IF(D113="CANCELLED","Cancelled",IF(OR(E113="Missing",F113="Missing"),"Missing amount",IF(D113="COMPLETED","Include","Review status")))))</x:f>
        <x:v>Include</x:v>
      </x:c>
      <x:c r="H113" s="8" t="n">
        <x:f>IF(G113="Include",E113-F113,"")</x:f>
        <x:v>233</x:v>
      </x:c>
    </x:row>
    <x:row r="114" ht="23" customHeight="1">
      <x:c r="A114" s="2" t="str">
        <x:f>IF('Raw export'!A114="","",UPPER(TRIM('Raw export'!A114)))</x:f>
        <x:v>ORD-1110</x:v>
      </x:c>
      <x:c r="B114" s="7" t="n">
        <x:f>IF(A114="","",DATE(VALUE(LEFT(TRIM('Raw export'!B114),4)),VALUE(MID(TRIM('Raw export'!B114),6,2)),VALUE(RIGHT(TRIM('Raw export'!B114),2))))</x:f>
        <x:v>46183</x:v>
      </x:c>
      <x:c r="C114" s="2" t="str">
        <x:f>IF(A114="","",UPPER(TRIM('Raw export'!C114)))</x:f>
        <x:v>PARTNER</x:v>
      </x:c>
      <x:c r="D114" s="2" t="str">
        <x:f>IF(A114="","",UPPER(TRIM('Raw export'!D114)))</x:f>
        <x:v>COMPLETED</x:v>
      </x:c>
      <x:c r="E114" s="8" t="n">
        <x:f>IF(A114="","",IF('Raw export'!E114="","Missing",VALUE('Raw export'!E114)))</x:f>
        <x:v>853</x:v>
      </x:c>
      <x:c r="F114" s="8" t="n">
        <x:f>IF(A114="","",IF('Raw export'!F114="","Missing",VALUE('Raw export'!F114)))</x:f>
        <x:v>631</x:v>
      </x:c>
      <x:c r="G114" s="2" t="str">
        <x:f>IF(A114="","",IF(COUNTIFS($A$5:A114,A114)&gt;1,"Duplicate",IF(D114="CANCELLED","Cancelled",IF(OR(E114="Missing",F114="Missing"),"Missing amount",IF(D114="COMPLETED","Include","Review status")))))</x:f>
        <x:v>Include</x:v>
      </x:c>
      <x:c r="H114" s="8" t="n">
        <x:f>IF(G114="Include",E114-F114,"")</x:f>
        <x:v>222</x:v>
      </x:c>
    </x:row>
    <x:row r="115" ht="23" customHeight="1">
      <x:c r="A115" s="2" t="str">
        <x:f>IF('Raw export'!A115="","",UPPER(TRIM('Raw export'!A115)))</x:f>
        <x:v>ORD-1111</x:v>
      </x:c>
      <x:c r="B115" s="7" t="n">
        <x:f>IF(A115="","",DATE(VALUE(LEFT(TRIM('Raw export'!B115),4)),VALUE(MID(TRIM('Raw export'!B115),6,2)),VALUE(RIGHT(TRIM('Raw export'!B115),2))))</x:f>
        <x:v>46184</x:v>
      </x:c>
      <x:c r="C115" s="2" t="str">
        <x:f>IF(A115="","",UPPER(TRIM('Raw export'!C115)))</x:f>
        <x:v>ONLINE</x:v>
      </x:c>
      <x:c r="D115" s="2" t="str">
        <x:f>IF(A115="","",UPPER(TRIM('Raw export'!D115)))</x:f>
        <x:v>COMPLETED</x:v>
      </x:c>
      <x:c r="E115" s="8" t="n">
        <x:f>IF(A115="","",IF('Raw export'!E115="","Missing",VALUE('Raw export'!E115)))</x:f>
        <x:v>990</x:v>
      </x:c>
      <x:c r="F115" s="8" t="n">
        <x:f>IF(A115="","",IF('Raw export'!F115="","Missing",VALUE('Raw export'!F115)))</x:f>
        <x:v>475</x:v>
      </x:c>
      <x:c r="G115" s="2" t="str">
        <x:f>IF(A115="","",IF(COUNTIFS($A$5:A115,A115)&gt;1,"Duplicate",IF(D115="CANCELLED","Cancelled",IF(OR(E115="Missing",F115="Missing"),"Missing amount",IF(D115="COMPLETED","Include","Review status")))))</x:f>
        <x:v>Include</x:v>
      </x:c>
      <x:c r="H115" s="8" t="n">
        <x:f>IF(G115="Include",E115-F115,"")</x:f>
        <x:v>515</x:v>
      </x:c>
    </x:row>
    <x:row r="116" ht="23" customHeight="1">
      <x:c r="A116" s="2" t="str">
        <x:f>IF('Raw export'!A116="","",UPPER(TRIM('Raw export'!A116)))</x:f>
        <x:v>ORD-1112</x:v>
      </x:c>
      <x:c r="B116" s="7" t="n">
        <x:f>IF(A116="","",DATE(VALUE(LEFT(TRIM('Raw export'!B116),4)),VALUE(MID(TRIM('Raw export'!B116),6,2)),VALUE(RIGHT(TRIM('Raw export'!B116),2))))</x:f>
        <x:v>46185</x:v>
      </x:c>
      <x:c r="C116" s="2" t="str">
        <x:f>IF(A116="","",UPPER(TRIM('Raw export'!C116)))</x:f>
        <x:v>DIRECT</x:v>
      </x:c>
      <x:c r="D116" s="2" t="str">
        <x:f>IF(A116="","",UPPER(TRIM('Raw export'!D116)))</x:f>
        <x:v>CANCELLED</x:v>
      </x:c>
      <x:c r="E116" s="8" t="n">
        <x:f>IF(A116="","",IF('Raw export'!E116="","Missing",VALUE('Raw export'!E116)))</x:f>
        <x:v>1127</x:v>
      </x:c>
      <x:c r="F116" s="8" t="n">
        <x:f>IF(A116="","",IF('Raw export'!F116="","Missing",VALUE('Raw export'!F116)))</x:f>
        <x:v>614</x:v>
      </x:c>
      <x:c r="G116" s="2" t="str">
        <x:f>IF(A116="","",IF(COUNTIFS($A$5:A116,A116)&gt;1,"Duplicate",IF(D116="CANCELLED","Cancelled",IF(OR(E116="Missing",F116="Missing"),"Missing amount",IF(D116="COMPLETED","Include","Review status")))))</x:f>
        <x:v>Cancelled</x:v>
      </x:c>
      <x:c r="H116" s="8" t="str">
        <x:f>IF(G116="Include",E116-F116,"")</x:f>
      </x:c>
    </x:row>
    <x:row r="117" ht="23" customHeight="1">
      <x:c r="A117" s="2" t="str">
        <x:f>IF('Raw export'!A117="","",UPPER(TRIM('Raw export'!A117)))</x:f>
        <x:v>ORD-1113</x:v>
      </x:c>
      <x:c r="B117" s="7" t="n">
        <x:f>IF(A117="","",DATE(VALUE(LEFT(TRIM('Raw export'!B117),4)),VALUE(MID(TRIM('Raw export'!B117),6,2)),VALUE(RIGHT(TRIM('Raw export'!B117),2))))</x:f>
        <x:v>46186</x:v>
      </x:c>
      <x:c r="C117" s="2" t="str">
        <x:f>IF(A117="","",UPPER(TRIM('Raw export'!C117)))</x:f>
        <x:v>PARTNER</x:v>
      </x:c>
      <x:c r="D117" s="2" t="str">
        <x:f>IF(A117="","",UPPER(TRIM('Raw export'!D117)))</x:f>
        <x:v>COMPLETED</x:v>
      </x:c>
      <x:c r="E117" s="8" t="n">
        <x:f>IF(A117="","",IF('Raw export'!E117="","Missing",VALUE('Raw export'!E117)))</x:f>
        <x:v>1264</x:v>
      </x:c>
      <x:c r="F117" s="8" t="n">
        <x:f>IF(A117="","",IF('Raw export'!F117="","Missing",VALUE('Raw export'!F117)))</x:f>
        <x:v>771</x:v>
      </x:c>
      <x:c r="G117" s="2" t="str">
        <x:f>IF(A117="","",IF(COUNTIFS($A$5:A117,A117)&gt;1,"Duplicate",IF(D117="CANCELLED","Cancelled",IF(OR(E117="Missing",F117="Missing"),"Missing amount",IF(D117="COMPLETED","Include","Review status")))))</x:f>
        <x:v>Include</x:v>
      </x:c>
      <x:c r="H117" s="8" t="n">
        <x:f>IF(G117="Include",E117-F117,"")</x:f>
        <x:v>493</x:v>
      </x:c>
    </x:row>
    <x:row r="118" ht="23" customHeight="1">
      <x:c r="A118" s="2" t="str">
        <x:f>IF('Raw export'!A118="","",UPPER(TRIM('Raw export'!A118)))</x:f>
        <x:v>ORD-1114</x:v>
      </x:c>
      <x:c r="B118" s="7" t="n">
        <x:f>IF(A118="","",DATE(VALUE(LEFT(TRIM('Raw export'!B118),4)),VALUE(MID(TRIM('Raw export'!B118),6,2)),VALUE(RIGHT(TRIM('Raw export'!B118),2))))</x:f>
        <x:v>46187</x:v>
      </x:c>
      <x:c r="C118" s="2" t="str">
        <x:f>IF(A118="","",UPPER(TRIM('Raw export'!C118)))</x:f>
        <x:v>ONLINE</x:v>
      </x:c>
      <x:c r="D118" s="2" t="str">
        <x:f>IF(A118="","",UPPER(TRIM('Raw export'!D118)))</x:f>
        <x:v>COMPLETED</x:v>
      </x:c>
      <x:c r="E118" s="8" t="n">
        <x:f>IF(A118="","",IF('Raw export'!E118="","Missing",VALUE('Raw export'!E118)))</x:f>
        <x:v>1401</x:v>
      </x:c>
      <x:c r="F118" s="8" t="n">
        <x:f>IF(A118="","",IF('Raw export'!F118="","Missing",VALUE('Raw export'!F118)))</x:f>
        <x:v>946</x:v>
      </x:c>
      <x:c r="G118" s="2" t="str">
        <x:f>IF(A118="","",IF(COUNTIFS($A$5:A118,A118)&gt;1,"Duplicate",IF(D118="CANCELLED","Cancelled",IF(OR(E118="Missing",F118="Missing"),"Missing amount",IF(D118="COMPLETED","Include","Review status")))))</x:f>
        <x:v>Include</x:v>
      </x:c>
      <x:c r="H118" s="8" t="n">
        <x:f>IF(G118="Include",E118-F118,"")</x:f>
        <x:v>455</x:v>
      </x:c>
    </x:row>
    <x:row r="119" ht="23" customHeight="1">
      <x:c r="A119" s="2" t="str">
        <x:f>IF('Raw export'!A119="","",UPPER(TRIM('Raw export'!A119)))</x:f>
        <x:v>ORD-1115</x:v>
      </x:c>
      <x:c r="B119" s="7" t="n">
        <x:f>IF(A119="","",DATE(VALUE(LEFT(TRIM('Raw export'!B119),4)),VALUE(MID(TRIM('Raw export'!B119),6,2)),VALUE(RIGHT(TRIM('Raw export'!B119),2))))</x:f>
        <x:v>46188</x:v>
      </x:c>
      <x:c r="C119" s="2" t="str">
        <x:f>IF(A119="","",UPPER(TRIM('Raw export'!C119)))</x:f>
        <x:v>DIRECT</x:v>
      </x:c>
      <x:c r="D119" s="2" t="str">
        <x:f>IF(A119="","",UPPER(TRIM('Raw export'!D119)))</x:f>
        <x:v>COMPLETED</x:v>
      </x:c>
      <x:c r="E119" s="8" t="n">
        <x:f>IF(A119="","",IF('Raw export'!E119="","Missing",VALUE('Raw export'!E119)))</x:f>
        <x:v>1538</x:v>
      </x:c>
      <x:c r="F119" s="8" t="n">
        <x:f>IF(A119="","",IF('Raw export'!F119="","Missing",VALUE('Raw export'!F119)))</x:f>
        <x:v>1138</x:v>
      </x:c>
      <x:c r="G119" s="2" t="str">
        <x:f>IF(A119="","",IF(COUNTIFS($A$5:A119,A119)&gt;1,"Duplicate",IF(D119="CANCELLED","Cancelled",IF(OR(E119="Missing",F119="Missing"),"Missing amount",IF(D119="COMPLETED","Include","Review status")))))</x:f>
        <x:v>Include</x:v>
      </x:c>
      <x:c r="H119" s="8" t="n">
        <x:f>IF(G119="Include",E119-F119,"")</x:f>
        <x:v>400</x:v>
      </x:c>
    </x:row>
    <x:row r="120" ht="23" customHeight="1">
      <x:c r="A120" s="2" t="str">
        <x:f>IF('Raw export'!A120="","",UPPER(TRIM('Raw export'!A120)))</x:f>
        <x:v>ORD-1116</x:v>
      </x:c>
      <x:c r="B120" s="7" t="n">
        <x:f>IF(A120="","",DATE(VALUE(LEFT(TRIM('Raw export'!B120),4)),VALUE(MID(TRIM('Raw export'!B120),6,2)),VALUE(RIGHT(TRIM('Raw export'!B120),2))))</x:f>
        <x:v>46189</x:v>
      </x:c>
      <x:c r="C120" s="2" t="str">
        <x:f>IF(A120="","",UPPER(TRIM('Raw export'!C120)))</x:f>
        <x:v>PARTNER</x:v>
      </x:c>
      <x:c r="D120" s="2" t="str">
        <x:f>IF(A120="","",UPPER(TRIM('Raw export'!D120)))</x:f>
        <x:v>COMPLETED</x:v>
      </x:c>
      <x:c r="E120" s="8" t="n">
        <x:f>IF(A120="","",IF('Raw export'!E120="","Missing",VALUE('Raw export'!E120)))</x:f>
        <x:v>1675</x:v>
      </x:c>
      <x:c r="F120" s="8" t="n">
        <x:f>IF(A120="","",IF('Raw export'!F120="","Missing",VALUE('Raw export'!F120)))</x:f>
        <x:v>804</x:v>
      </x:c>
      <x:c r="G120" s="2" t="str">
        <x:f>IF(A120="","",IF(COUNTIFS($A$5:A120,A120)&gt;1,"Duplicate",IF(D120="CANCELLED","Cancelled",IF(OR(E120="Missing",F120="Missing"),"Missing amount",IF(D120="COMPLETED","Include","Review status")))))</x:f>
        <x:v>Include</x:v>
      </x:c>
      <x:c r="H120" s="8" t="n">
        <x:f>IF(G120="Include",E120-F120,"")</x:f>
        <x:v>871</x:v>
      </x:c>
    </x:row>
    <x:row r="121" ht="23" customHeight="1">
      <x:c r="A121" s="2" t="str">
        <x:f>IF('Raw export'!A121="","",UPPER(TRIM('Raw export'!A121)))</x:f>
        <x:v>ORD-1117</x:v>
      </x:c>
      <x:c r="B121" s="7" t="n">
        <x:f>IF(A121="","",DATE(VALUE(LEFT(TRIM('Raw export'!B121),4)),VALUE(MID(TRIM('Raw export'!B121),6,2)),VALUE(RIGHT(TRIM('Raw export'!B121),2))))</x:f>
        <x:v>46190</x:v>
      </x:c>
      <x:c r="C121" s="2" t="str">
        <x:f>IF(A121="","",UPPER(TRIM('Raw export'!C121)))</x:f>
        <x:v>ONLINE</x:v>
      </x:c>
      <x:c r="D121" s="2" t="str">
        <x:f>IF(A121="","",UPPER(TRIM('Raw export'!D121)))</x:f>
        <x:v>COMPLETED</x:v>
      </x:c>
      <x:c r="E121" s="8" t="n">
        <x:f>IF(A121="","",IF('Raw export'!E121="","Missing",VALUE('Raw export'!E121)))</x:f>
        <x:v>1812</x:v>
      </x:c>
      <x:c r="F121" s="8" t="n">
        <x:f>IF(A121="","",IF('Raw export'!F121="","Missing",VALUE('Raw export'!F121)))</x:f>
        <x:v>988</x:v>
      </x:c>
      <x:c r="G121" s="2" t="str">
        <x:f>IF(A121="","",IF(COUNTIFS($A$5:A121,A121)&gt;1,"Duplicate",IF(D121="CANCELLED","Cancelled",IF(OR(E121="Missing",F121="Missing"),"Missing amount",IF(D121="COMPLETED","Include","Review status")))))</x:f>
        <x:v>Include</x:v>
      </x:c>
      <x:c r="H121" s="8" t="n">
        <x:f>IF(G121="Include",E121-F121,"")</x:f>
        <x:v>824</x:v>
      </x:c>
    </x:row>
    <x:row r="122" ht="23" customHeight="1">
      <x:c r="A122" s="2" t="str">
        <x:f>IF('Raw export'!A122="","",UPPER(TRIM('Raw export'!A122)))</x:f>
        <x:v>ORD-1118</x:v>
      </x:c>
      <x:c r="B122" s="7" t="n">
        <x:f>IF(A122="","",DATE(VALUE(LEFT(TRIM('Raw export'!B122),4)),VALUE(MID(TRIM('Raw export'!B122),6,2)),VALUE(RIGHT(TRIM('Raw export'!B122),2))))</x:f>
        <x:v>46191</x:v>
      </x:c>
      <x:c r="C122" s="2" t="str">
        <x:f>IF(A122="","",UPPER(TRIM('Raw export'!C122)))</x:f>
        <x:v>DIRECT</x:v>
      </x:c>
      <x:c r="D122" s="2" t="str">
        <x:f>IF(A122="","",UPPER(TRIM('Raw export'!D122)))</x:f>
        <x:v>COMPLETED</x:v>
      </x:c>
      <x:c r="E122" s="8" t="n">
        <x:f>IF(A122="","",IF('Raw export'!E122="","Missing",VALUE('Raw export'!E122)))</x:f>
        <x:v>1949</x:v>
      </x:c>
      <x:c r="F122" s="8" t="n">
        <x:f>IF(A122="","",IF('Raw export'!F122="","Missing",VALUE('Raw export'!F122)))</x:f>
        <x:v>1189</x:v>
      </x:c>
      <x:c r="G122" s="2" t="str">
        <x:f>IF(A122="","",IF(COUNTIFS($A$5:A122,A122)&gt;1,"Duplicate",IF(D122="CANCELLED","Cancelled",IF(OR(E122="Missing",F122="Missing"),"Missing amount",IF(D122="COMPLETED","Include","Review status")))))</x:f>
        <x:v>Include</x:v>
      </x:c>
      <x:c r="H122" s="8" t="n">
        <x:f>IF(G122="Include",E122-F122,"")</x:f>
        <x:v>760</x:v>
      </x:c>
    </x:row>
    <x:row r="123" ht="23" customHeight="1">
      <x:c r="A123" s="2" t="str">
        <x:f>IF('Raw export'!A123="","",UPPER(TRIM('Raw export'!A123)))</x:f>
        <x:v>ORD-1119</x:v>
      </x:c>
      <x:c r="B123" s="7" t="n">
        <x:f>IF(A123="","",DATE(VALUE(LEFT(TRIM('Raw export'!B123),4)),VALUE(MID(TRIM('Raw export'!B123),6,2)),VALUE(RIGHT(TRIM('Raw export'!B123),2))))</x:f>
        <x:v>46192</x:v>
      </x:c>
      <x:c r="C123" s="2" t="str">
        <x:f>IF(A123="","",UPPER(TRIM('Raw export'!C123)))</x:f>
        <x:v>PARTNER</x:v>
      </x:c>
      <x:c r="D123" s="2" t="str">
        <x:f>IF(A123="","",UPPER(TRIM('Raw export'!D123)))</x:f>
        <x:v>COMPLETED</x:v>
      </x:c>
      <x:c r="E123" s="8" t="n">
        <x:f>IF(A123="","",IF('Raw export'!E123="","Missing",VALUE('Raw export'!E123)))</x:f>
        <x:v>2086</x:v>
      </x:c>
      <x:c r="F123" s="8" t="n">
        <x:f>IF(A123="","",IF('Raw export'!F123="","Missing",VALUE('Raw export'!F123)))</x:f>
        <x:v>1408</x:v>
      </x:c>
      <x:c r="G123" s="2" t="str">
        <x:f>IF(A123="","",IF(COUNTIFS($A$5:A123,A123)&gt;1,"Duplicate",IF(D123="CANCELLED","Cancelled",IF(OR(E123="Missing",F123="Missing"),"Missing amount",IF(D123="COMPLETED","Include","Review status")))))</x:f>
        <x:v>Include</x:v>
      </x:c>
      <x:c r="H123" s="8" t="n">
        <x:f>IF(G123="Include",E123-F123,"")</x:f>
        <x:v>678</x:v>
      </x:c>
    </x:row>
    <x:row r="124" ht="23" customHeight="1">
      <x:c r="A124" s="2" t="str">
        <x:f>IF('Raw export'!A124="","",UPPER(TRIM('Raw export'!A124)))</x:f>
        <x:v>ORD-1120</x:v>
      </x:c>
      <x:c r="B124" s="7" t="n">
        <x:f>IF(A124="","",DATE(VALUE(LEFT(TRIM('Raw export'!B124),4)),VALUE(MID(TRIM('Raw export'!B124),6,2)),VALUE(RIGHT(TRIM('Raw export'!B124),2))))</x:f>
        <x:v>46193</x:v>
      </x:c>
      <x:c r="C124" s="2" t="str">
        <x:f>IF(A124="","",UPPER(TRIM('Raw export'!C124)))</x:f>
        <x:v>ONLINE</x:v>
      </x:c>
      <x:c r="D124" s="2" t="str">
        <x:f>IF(A124="","",UPPER(TRIM('Raw export'!D124)))</x:f>
        <x:v>COMPLETED</x:v>
      </x:c>
      <x:c r="E124" s="8" t="n">
        <x:f>IF(A124="","",IF('Raw export'!E124="","Missing",VALUE('Raw export'!E124)))</x:f>
        <x:v>2223</x:v>
      </x:c>
      <x:c r="F124" s="8" t="n">
        <x:f>IF(A124="","",IF('Raw export'!F124="","Missing",VALUE('Raw export'!F124)))</x:f>
        <x:v>1645</x:v>
      </x:c>
      <x:c r="G124" s="2" t="str">
        <x:f>IF(A124="","",IF(COUNTIFS($A$5:A124,A124)&gt;1,"Duplicate",IF(D124="CANCELLED","Cancelled",IF(OR(E124="Missing",F124="Missing"),"Missing amount",IF(D124="COMPLETED","Include","Review status")))))</x:f>
        <x:v>Include</x:v>
      </x:c>
      <x:c r="H124" s="8" t="n">
        <x:f>IF(G124="Include",E124-F124,"")</x:f>
        <x:v>578</x:v>
      </x:c>
    </x:row>
    <x:row r="125" ht="23" customHeight="1">
      <x:c r="A125" s="2" t="str">
        <x:f>IF('Raw export'!A125="","",UPPER(TRIM('Raw export'!A125)))</x:f>
        <x:v>ORD-1010</x:v>
      </x:c>
      <x:c r="B125" s="7" t="n">
        <x:f>IF(A125="","",DATE(VALUE(LEFT(TRIM('Raw export'!B125),4)),VALUE(MID(TRIM('Raw export'!B125),6,2)),VALUE(RIGHT(TRIM('Raw export'!B125),2))))</x:f>
        <x:v>46032</x:v>
      </x:c>
      <x:c r="C125" s="2" t="str">
        <x:f>IF(A125="","",UPPER(TRIM('Raw export'!C125)))</x:f>
        <x:v>DIRECT</x:v>
      </x:c>
      <x:c r="D125" s="2" t="str">
        <x:f>IF(A125="","",UPPER(TRIM('Raw export'!D125)))</x:f>
        <x:v>COMPLETED</x:v>
      </x:c>
      <x:c r="E125" s="8" t="n">
        <x:f>IF(A125="","",IF('Raw export'!E125="","Missing",VALUE('Raw export'!E125)))</x:f>
        <x:v>1653</x:v>
      </x:c>
      <x:c r="F125" s="8" t="n">
        <x:f>IF(A125="","",IF('Raw export'!F125="","Missing",VALUE('Raw export'!F125)))</x:f>
        <x:v>1223</x:v>
      </x:c>
      <x:c r="G125" s="2" t="str">
        <x:f>IF(A125="","",IF(COUNTIFS($A$5:A125,A125)&gt;1,"Duplicate",IF(D125="CANCELLED","Cancelled",IF(OR(E125="Missing",F125="Missing"),"Missing amount",IF(D125="COMPLETED","Include","Review status")))))</x:f>
        <x:v>Duplicate</x:v>
      </x:c>
      <x:c r="H125" s="8" t="str">
        <x:f>IF(G125="Include",E125-F125,"")</x:f>
      </x:c>
    </x:row>
    <x:row r="126" ht="23" customHeight="1">
      <x:c r="A126" s="2" t="str">
        <x:f>IF('Raw export'!A126="","",UPPER(TRIM('Raw export'!A126)))</x:f>
        <x:v>ORD-1024</x:v>
      </x:c>
      <x:c r="B126" s="7" t="n">
        <x:f>IF(A126="","",DATE(VALUE(LEFT(TRIM('Raw export'!B126),4)),VALUE(MID(TRIM('Raw export'!B126),6,2)),VALUE(RIGHT(TRIM('Raw export'!B126),2))))</x:f>
        <x:v>46057</x:v>
      </x:c>
      <x:c r="C126" s="2" t="str">
        <x:f>IF(A126="","",UPPER(TRIM('Raw export'!C126)))</x:f>
        <x:v>ONLINE</x:v>
      </x:c>
      <x:c r="D126" s="2" t="str">
        <x:f>IF(A126="","",UPPER(TRIM('Raw export'!D126)))</x:f>
        <x:v>COMPLETED</x:v>
      </x:c>
      <x:c r="E126" s="8" t="n">
        <x:f>IF(A126="","",IF('Raw export'!E126="","Missing",VALUE('Raw export'!E126)))</x:f>
        <x:v>671</x:v>
      </x:c>
      <x:c r="F126" s="8" t="n">
        <x:f>IF(A126="","",IF('Raw export'!F126="","Missing",VALUE('Raw export'!F126)))</x:f>
        <x:v>453</x:v>
      </x:c>
      <x:c r="G126" s="2" t="str">
        <x:f>IF(A126="","",IF(COUNTIFS($A$5:A126,A126)&gt;1,"Duplicate",IF(D126="CANCELLED","Cancelled",IF(OR(E126="Missing",F126="Missing"),"Missing amount",IF(D126="COMPLETED","Include","Review status")))))</x:f>
        <x:v>Duplicate</x:v>
      </x:c>
      <x:c r="H126" s="8" t="str">
        <x:f>IF(G126="Include",E126-F126,"")</x:f>
      </x:c>
    </x:row>
    <x:row r="127" ht="23" customHeight="1">
      <x:c r="A127" s="2" t="str">
        <x:f>IF('Raw export'!A127="","",UPPER(TRIM('Raw export'!A127)))</x:f>
        <x:v>ORD-1045</x:v>
      </x:c>
      <x:c r="B127" s="7" t="n">
        <x:f>IF(A127="","",DATE(VALUE(LEFT(TRIM('Raw export'!B127),4)),VALUE(MID(TRIM('Raw export'!B127),6,2)),VALUE(RIGHT(TRIM('Raw export'!B127),2))))</x:f>
        <x:v>46086</x:v>
      </x:c>
      <x:c r="C127" s="2" t="str">
        <x:f>IF(A127="","",UPPER(TRIM('Raw export'!C127)))</x:f>
        <x:v>ONLINE</x:v>
      </x:c>
      <x:c r="D127" s="2" t="str">
        <x:f>IF(A127="","",UPPER(TRIM('Raw export'!D127)))</x:f>
        <x:v>COMPLETED</x:v>
      </x:c>
      <x:c r="E127" s="8" t="n">
        <x:f>IF(A127="","",IF('Raw export'!E127="","Missing",VALUE('Raw export'!E127)))</x:f>
        <x:v>648</x:v>
      </x:c>
      <x:c r="F127" s="8" t="n">
        <x:f>IF(A127="","",IF('Raw export'!F127="","Missing",VALUE('Raw export'!F127)))</x:f>
        <x:v>480</x:v>
      </x:c>
      <x:c r="G127" s="2" t="str">
        <x:f>IF(A127="","",IF(COUNTIFS($A$5:A127,A127)&gt;1,"Duplicate",IF(D127="CANCELLED","Cancelled",IF(OR(E127="Missing",F127="Missing"),"Missing amount",IF(D127="COMPLETED","Include","Review status")))))</x:f>
        <x:v>Duplicate</x:v>
      </x:c>
      <x:c r="H127" s="8" t="str">
        <x:f>IF(G127="Include",E127-F127,"")</x:f>
      </x:c>
    </x:row>
    <x:row r="128" ht="23" customHeight="1">
      <x:c r="A128" s="2" t="str">
        <x:f>IF('Raw export'!A128="","",UPPER(TRIM('Raw export'!A128)))</x:f>
        <x:v>ORD-1064</x:v>
      </x:c>
      <x:c r="B128" s="7" t="n">
        <x:f>IF(A128="","",DATE(VALUE(LEFT(TRIM('Raw export'!B128),4)),VALUE(MID(TRIM('Raw export'!B128),6,2)),VALUE(RIGHT(TRIM('Raw export'!B128),2))))</x:f>
        <x:v>46116</x:v>
      </x:c>
      <x:c r="C128" s="2" t="str">
        <x:f>IF(A128="","",UPPER(TRIM('Raw export'!C128)))</x:f>
        <x:v>DIRECT</x:v>
      </x:c>
      <x:c r="D128" s="2" t="str">
        <x:f>IF(A128="","",UPPER(TRIM('Raw export'!D128)))</x:f>
        <x:v>COMPLETED</x:v>
      </x:c>
      <x:c r="E128" s="8" t="n">
        <x:f>IF(A128="","",IF('Raw export'!E128="","Missing",VALUE('Raw export'!E128)))</x:f>
        <x:v>3251</x:v>
      </x:c>
      <x:c r="F128" s="8" t="n">
        <x:f>IF(A128="","",IF('Raw export'!F128="","Missing",VALUE('Raw export'!F128)))</x:f>
        <x:v>2194</x:v>
      </x:c>
      <x:c r="G128" s="2" t="str">
        <x:f>IF(A128="","",IF(COUNTIFS($A$5:A128,A128)&gt;1,"Duplicate",IF(D128="CANCELLED","Cancelled",IF(OR(E128="Missing",F128="Missing"),"Missing amount",IF(D128="COMPLETED","Include","Review status")))))</x:f>
        <x:v>Duplicate</x:v>
      </x:c>
      <x:c r="H128" s="8" t="str">
        <x:f>IF(G128="Include",E128-F128,"")</x:f>
      </x:c>
    </x:row>
    <x:row r="129" ht="23" customHeight="1">
      <x:c r="A129" s="2" t="str">
        <x:f>IF('Raw export'!A129="","",UPPER(TRIM('Raw export'!A129)))</x:f>
        <x:v>ORD-1083</x:v>
      </x:c>
      <x:c r="B129" s="7" t="n">
        <x:f>IF(A129="","",DATE(VALUE(LEFT(TRIM('Raw export'!B129),4)),VALUE(MID(TRIM('Raw export'!B129),6,2)),VALUE(RIGHT(TRIM('Raw export'!B129),2))))</x:f>
        <x:v>46145</x:v>
      </x:c>
      <x:c r="C129" s="2" t="str">
        <x:f>IF(A129="","",UPPER(TRIM('Raw export'!C129)))</x:f>
        <x:v>PARTNER</x:v>
      </x:c>
      <x:c r="D129" s="2" t="str">
        <x:f>IF(A129="","",UPPER(TRIM('Raw export'!D129)))</x:f>
        <x:v>COMPLETED</x:v>
      </x:c>
      <x:c r="E129" s="8" t="n">
        <x:f>IF(A129="","",IF('Raw export'!E129="","Missing",VALUE('Raw export'!E129)))</x:f>
        <x:v>2954</x:v>
      </x:c>
      <x:c r="F129" s="8" t="n">
        <x:f>IF(A129="","",IF('Raw export'!F129="","Missing",VALUE('Raw export'!F129)))</x:f>
        <x:v>1802</x:v>
      </x:c>
      <x:c r="G129" s="2" t="str">
        <x:f>IF(A129="","",IF(COUNTIFS($A$5:A129,A129)&gt;1,"Duplicate",IF(D129="CANCELLED","Cancelled",IF(OR(E129="Missing",F129="Missing"),"Missing amount",IF(D129="COMPLETED","Include","Review status")))))</x:f>
        <x:v>Duplicate</x:v>
      </x:c>
      <x:c r="H129" s="8" t="str">
        <x:f>IF(G129="Include",E129-F129,"")</x:f>
      </x:c>
    </x:row>
    <x:row r="130" ht="23" customHeight="1">
      <x:c r="A130" s="2" t="str">
        <x:f>IF('Raw export'!A130="","",UPPER(TRIM('Raw export'!A130)))</x:f>
        <x:v>ORD-1107</x:v>
      </x:c>
      <x:c r="B130" s="7" t="n">
        <x:f>IF(A130="","",DATE(VALUE(LEFT(TRIM('Raw export'!B130),4)),VALUE(MID(TRIM('Raw export'!B130),6,2)),VALUE(RIGHT(TRIM('Raw export'!B130),2))))</x:f>
        <x:v>46180</x:v>
      </x:c>
      <x:c r="C130" s="2" t="str">
        <x:f>IF(A130="","",UPPER(TRIM('Raw export'!C130)))</x:f>
        <x:v>PARTNER</x:v>
      </x:c>
      <x:c r="D130" s="2" t="str">
        <x:f>IF(A130="","",UPPER(TRIM('Raw export'!D130)))</x:f>
        <x:v>COMPLETED</x:v>
      </x:c>
      <x:c r="E130" s="8" t="n">
        <x:f>IF(A130="","",IF('Raw export'!E130="","Missing",VALUE('Raw export'!E130)))</x:f>
        <x:v>442</x:v>
      </x:c>
      <x:c r="F130" s="8" t="n">
        <x:f>IF(A130="","",IF('Raw export'!F130="","Missing",VALUE('Raw export'!F130)))</x:f>
        <x:v>241</x:v>
      </x:c>
      <x:c r="G130" s="2" t="str">
        <x:f>IF(A130="","",IF(COUNTIFS($A$5:A130,A130)&gt;1,"Duplicate",IF(D130="CANCELLED","Cancelled",IF(OR(E130="Missing",F130="Missing"),"Missing amount",IF(D130="COMPLETED","Include","Review status")))))</x:f>
        <x:v>Duplicate</x:v>
      </x:c>
      <x:c r="H130" s="8" t="str">
        <x:f>IF(G130="Include",E130-F130,"")</x:f>
      </x:c>
    </x:row>
    <x:row r="131" ht="23" customHeight="1">
      <x:c r="A131" s="2" t="str">
        <x:f>IF('Raw export'!A131="","",UPPER(TRIM('Raw export'!A131)))</x:f>
      </x:c>
      <x:c r="B131" s="7" t="str">
        <x:f>IF(A131="","",DATE(VALUE(LEFT(TRIM('Raw export'!B131),4)),VALUE(MID(TRIM('Raw export'!B131),6,2)),VALUE(RIGHT(TRIM('Raw export'!B131),2))))</x:f>
      </x:c>
      <x:c r="C131" s="2" t="str">
        <x:f>IF(A131="","",UPPER(TRIM('Raw export'!C131)))</x:f>
      </x:c>
      <x:c r="D131" s="2" t="str">
        <x:f>IF(A131="","",UPPER(TRIM('Raw export'!D131)))</x:f>
      </x:c>
      <x:c r="E131" s="8" t="str">
        <x:f>IF(A131="","",IF('Raw export'!E131="","Missing",VALUE('Raw export'!E131)))</x:f>
      </x:c>
      <x:c r="F131" s="8" t="str">
        <x:f>IF(A131="","",IF('Raw export'!F131="","Missing",VALUE('Raw export'!F131)))</x:f>
      </x:c>
      <x:c r="G131" s="2" t="str">
        <x:f>IF(A131="","",IF(COUNTIFS($A$5:A131,A131)&gt;1,"Duplicate",IF(D131="CANCELLED","Cancelled",IF(OR(E131="Missing",F131="Missing"),"Missing amount",IF(D131="COMPLETED","Include","Review status")))))</x:f>
      </x:c>
      <x:c r="H131" s="8" t="str">
        <x:f>IF(G131="Include",E131-F131,"")</x:f>
      </x:c>
    </x:row>
    <x:row r="132" ht="23" customHeight="1">
      <x:c r="A132" s="2" t="str">
        <x:f>IF('Raw export'!A132="","",UPPER(TRIM('Raw export'!A132)))</x:f>
      </x:c>
      <x:c r="B132" s="7" t="str">
        <x:f>IF(A132="","",DATE(VALUE(LEFT(TRIM('Raw export'!B132),4)),VALUE(MID(TRIM('Raw export'!B132),6,2)),VALUE(RIGHT(TRIM('Raw export'!B132),2))))</x:f>
      </x:c>
      <x:c r="C132" s="2" t="str">
        <x:f>IF(A132="","",UPPER(TRIM('Raw export'!C132)))</x:f>
      </x:c>
      <x:c r="D132" s="2" t="str">
        <x:f>IF(A132="","",UPPER(TRIM('Raw export'!D132)))</x:f>
      </x:c>
      <x:c r="E132" s="8" t="str">
        <x:f>IF(A132="","",IF('Raw export'!E132="","Missing",VALUE('Raw export'!E132)))</x:f>
      </x:c>
      <x:c r="F132" s="8" t="str">
        <x:f>IF(A132="","",IF('Raw export'!F132="","Missing",VALUE('Raw export'!F132)))</x:f>
      </x:c>
      <x:c r="G132" s="2" t="str">
        <x:f>IF(A132="","",IF(COUNTIFS($A$5:A132,A132)&gt;1,"Duplicate",IF(D132="CANCELLED","Cancelled",IF(OR(E132="Missing",F132="Missing"),"Missing amount",IF(D132="COMPLETED","Include","Review status")))))</x:f>
      </x:c>
      <x:c r="H132" s="8" t="str">
        <x:f>IF(G132="Include",E132-F132,"")</x:f>
      </x:c>
    </x:row>
    <x:row r="133" ht="23" customHeight="1">
      <x:c r="A133" s="2" t="str">
        <x:f>IF('Raw export'!A133="","",UPPER(TRIM('Raw export'!A133)))</x:f>
      </x:c>
      <x:c r="B133" s="7" t="str">
        <x:f>IF(A133="","",DATE(VALUE(LEFT(TRIM('Raw export'!B133),4)),VALUE(MID(TRIM('Raw export'!B133),6,2)),VALUE(RIGHT(TRIM('Raw export'!B133),2))))</x:f>
      </x:c>
      <x:c r="C133" s="2" t="str">
        <x:f>IF(A133="","",UPPER(TRIM('Raw export'!C133)))</x:f>
      </x:c>
      <x:c r="D133" s="2" t="str">
        <x:f>IF(A133="","",UPPER(TRIM('Raw export'!D133)))</x:f>
      </x:c>
      <x:c r="E133" s="8" t="str">
        <x:f>IF(A133="","",IF('Raw export'!E133="","Missing",VALUE('Raw export'!E133)))</x:f>
      </x:c>
      <x:c r="F133" s="8" t="str">
        <x:f>IF(A133="","",IF('Raw export'!F133="","Missing",VALUE('Raw export'!F133)))</x:f>
      </x:c>
      <x:c r="G133" s="2" t="str">
        <x:f>IF(A133="","",IF(COUNTIFS($A$5:A133,A133)&gt;1,"Duplicate",IF(D133="CANCELLED","Cancelled",IF(OR(E133="Missing",F133="Missing"),"Missing amount",IF(D133="COMPLETED","Include","Review status")))))</x:f>
      </x:c>
      <x:c r="H133" s="8" t="str">
        <x:f>IF(G133="Include",E133-F133,"")</x:f>
      </x:c>
    </x:row>
    <x:row r="134" ht="23" customHeight="1">
      <x:c r="A134" s="2" t="str">
        <x:f>IF('Raw export'!A134="","",UPPER(TRIM('Raw export'!A134)))</x:f>
      </x:c>
      <x:c r="B134" s="7" t="str">
        <x:f>IF(A134="","",DATE(VALUE(LEFT(TRIM('Raw export'!B134),4)),VALUE(MID(TRIM('Raw export'!B134),6,2)),VALUE(RIGHT(TRIM('Raw export'!B134),2))))</x:f>
      </x:c>
      <x:c r="C134" s="2" t="str">
        <x:f>IF(A134="","",UPPER(TRIM('Raw export'!C134)))</x:f>
      </x:c>
      <x:c r="D134" s="2" t="str">
        <x:f>IF(A134="","",UPPER(TRIM('Raw export'!D134)))</x:f>
      </x:c>
      <x:c r="E134" s="8" t="str">
        <x:f>IF(A134="","",IF('Raw export'!E134="","Missing",VALUE('Raw export'!E134)))</x:f>
      </x:c>
      <x:c r="F134" s="8" t="str">
        <x:f>IF(A134="","",IF('Raw export'!F134="","Missing",VALUE('Raw export'!F134)))</x:f>
      </x:c>
      <x:c r="G134" s="2" t="str">
        <x:f>IF(A134="","",IF(COUNTIFS($A$5:A134,A134)&gt;1,"Duplicate",IF(D134="CANCELLED","Cancelled",IF(OR(E134="Missing",F134="Missing"),"Missing amount",IF(D134="COMPLETED","Include","Review status")))))</x:f>
      </x:c>
      <x:c r="H134" s="8" t="str">
        <x:f>IF(G134="Include",E134-F134,"")</x:f>
      </x:c>
    </x:row>
    <x:row r="135" ht="23" customHeight="1">
      <x:c r="A135" s="2" t="str">
        <x:f>IF('Raw export'!A135="","",UPPER(TRIM('Raw export'!A135)))</x:f>
      </x:c>
      <x:c r="B135" s="7" t="str">
        <x:f>IF(A135="","",DATE(VALUE(LEFT(TRIM('Raw export'!B135),4)),VALUE(MID(TRIM('Raw export'!B135),6,2)),VALUE(RIGHT(TRIM('Raw export'!B135),2))))</x:f>
      </x:c>
      <x:c r="C135" s="2" t="str">
        <x:f>IF(A135="","",UPPER(TRIM('Raw export'!C135)))</x:f>
      </x:c>
      <x:c r="D135" s="2" t="str">
        <x:f>IF(A135="","",UPPER(TRIM('Raw export'!D135)))</x:f>
      </x:c>
      <x:c r="E135" s="8" t="str">
        <x:f>IF(A135="","",IF('Raw export'!E135="","Missing",VALUE('Raw export'!E135)))</x:f>
      </x:c>
      <x:c r="F135" s="8" t="str">
        <x:f>IF(A135="","",IF('Raw export'!F135="","Missing",VALUE('Raw export'!F135)))</x:f>
      </x:c>
      <x:c r="G135" s="2" t="str">
        <x:f>IF(A135="","",IF(COUNTIFS($A$5:A135,A135)&gt;1,"Duplicate",IF(D135="CANCELLED","Cancelled",IF(OR(E135="Missing",F135="Missing"),"Missing amount",IF(D135="COMPLETED","Include","Review status")))))</x:f>
      </x:c>
      <x:c r="H135" s="8" t="str">
        <x:f>IF(G135="Include",E135-F135,"")</x:f>
      </x:c>
    </x:row>
    <x:row r="136" ht="23" customHeight="1">
      <x:c r="A136" s="2" t="str">
        <x:f>IF('Raw export'!A136="","",UPPER(TRIM('Raw export'!A136)))</x:f>
      </x:c>
      <x:c r="B136" s="7" t="str">
        <x:f>IF(A136="","",DATE(VALUE(LEFT(TRIM('Raw export'!B136),4)),VALUE(MID(TRIM('Raw export'!B136),6,2)),VALUE(RIGHT(TRIM('Raw export'!B136),2))))</x:f>
      </x:c>
      <x:c r="C136" s="2" t="str">
        <x:f>IF(A136="","",UPPER(TRIM('Raw export'!C136)))</x:f>
      </x:c>
      <x:c r="D136" s="2" t="str">
        <x:f>IF(A136="","",UPPER(TRIM('Raw export'!D136)))</x:f>
      </x:c>
      <x:c r="E136" s="8" t="str">
        <x:f>IF(A136="","",IF('Raw export'!E136="","Missing",VALUE('Raw export'!E136)))</x:f>
      </x:c>
      <x:c r="F136" s="8" t="str">
        <x:f>IF(A136="","",IF('Raw export'!F136="","Missing",VALUE('Raw export'!F136)))</x:f>
      </x:c>
      <x:c r="G136" s="2" t="str">
        <x:f>IF(A136="","",IF(COUNTIFS($A$5:A136,A136)&gt;1,"Duplicate",IF(D136="CANCELLED","Cancelled",IF(OR(E136="Missing",F136="Missing"),"Missing amount",IF(D136="COMPLETED","Include","Review status")))))</x:f>
      </x:c>
      <x:c r="H136" s="8" t="str">
        <x:f>IF(G136="Include",E136-F136,"")</x:f>
      </x:c>
    </x:row>
    <x:row r="137" ht="23" customHeight="1">
      <x:c r="A137" s="2" t="str">
        <x:f>IF('Raw export'!A137="","",UPPER(TRIM('Raw export'!A137)))</x:f>
      </x:c>
      <x:c r="B137" s="7" t="str">
        <x:f>IF(A137="","",DATE(VALUE(LEFT(TRIM('Raw export'!B137),4)),VALUE(MID(TRIM('Raw export'!B137),6,2)),VALUE(RIGHT(TRIM('Raw export'!B137),2))))</x:f>
      </x:c>
      <x:c r="C137" s="2" t="str">
        <x:f>IF(A137="","",UPPER(TRIM('Raw export'!C137)))</x:f>
      </x:c>
      <x:c r="D137" s="2" t="str">
        <x:f>IF(A137="","",UPPER(TRIM('Raw export'!D137)))</x:f>
      </x:c>
      <x:c r="E137" s="8" t="str">
        <x:f>IF(A137="","",IF('Raw export'!E137="","Missing",VALUE('Raw export'!E137)))</x:f>
      </x:c>
      <x:c r="F137" s="8" t="str">
        <x:f>IF(A137="","",IF('Raw export'!F137="","Missing",VALUE('Raw export'!F137)))</x:f>
      </x:c>
      <x:c r="G137" s="2" t="str">
        <x:f>IF(A137="","",IF(COUNTIFS($A$5:A137,A137)&gt;1,"Duplicate",IF(D137="CANCELLED","Cancelled",IF(OR(E137="Missing",F137="Missing"),"Missing amount",IF(D137="COMPLETED","Include","Review status")))))</x:f>
      </x:c>
      <x:c r="H137" s="8" t="str">
        <x:f>IF(G137="Include",E137-F137,"")</x:f>
      </x:c>
    </x:row>
    <x:row r="138" ht="23" customHeight="1">
      <x:c r="A138" s="2" t="str">
        <x:f>IF('Raw export'!A138="","",UPPER(TRIM('Raw export'!A138)))</x:f>
      </x:c>
      <x:c r="B138" s="7" t="str">
        <x:f>IF(A138="","",DATE(VALUE(LEFT(TRIM('Raw export'!B138),4)),VALUE(MID(TRIM('Raw export'!B138),6,2)),VALUE(RIGHT(TRIM('Raw export'!B138),2))))</x:f>
      </x:c>
      <x:c r="C138" s="2" t="str">
        <x:f>IF(A138="","",UPPER(TRIM('Raw export'!C138)))</x:f>
      </x:c>
      <x:c r="D138" s="2" t="str">
        <x:f>IF(A138="","",UPPER(TRIM('Raw export'!D138)))</x:f>
      </x:c>
      <x:c r="E138" s="8" t="str">
        <x:f>IF(A138="","",IF('Raw export'!E138="","Missing",VALUE('Raw export'!E138)))</x:f>
      </x:c>
      <x:c r="F138" s="8" t="str">
        <x:f>IF(A138="","",IF('Raw export'!F138="","Missing",VALUE('Raw export'!F138)))</x:f>
      </x:c>
      <x:c r="G138" s="2" t="str">
        <x:f>IF(A138="","",IF(COUNTIFS($A$5:A138,A138)&gt;1,"Duplicate",IF(D138="CANCELLED","Cancelled",IF(OR(E138="Missing",F138="Missing"),"Missing amount",IF(D138="COMPLETED","Include","Review status")))))</x:f>
      </x:c>
      <x:c r="H138" s="8" t="str">
        <x:f>IF(G138="Include",E138-F138,"")</x:f>
      </x:c>
    </x:row>
    <x:row r="139" ht="23" customHeight="1">
      <x:c r="A139" s="2" t="str">
        <x:f>IF('Raw export'!A139="","",UPPER(TRIM('Raw export'!A139)))</x:f>
      </x:c>
      <x:c r="B139" s="7" t="str">
        <x:f>IF(A139="","",DATE(VALUE(LEFT(TRIM('Raw export'!B139),4)),VALUE(MID(TRIM('Raw export'!B139),6,2)),VALUE(RIGHT(TRIM('Raw export'!B139),2))))</x:f>
      </x:c>
      <x:c r="C139" s="2" t="str">
        <x:f>IF(A139="","",UPPER(TRIM('Raw export'!C139)))</x:f>
      </x:c>
      <x:c r="D139" s="2" t="str">
        <x:f>IF(A139="","",UPPER(TRIM('Raw export'!D139)))</x:f>
      </x:c>
      <x:c r="E139" s="8" t="str">
        <x:f>IF(A139="","",IF('Raw export'!E139="","Missing",VALUE('Raw export'!E139)))</x:f>
      </x:c>
      <x:c r="F139" s="8" t="str">
        <x:f>IF(A139="","",IF('Raw export'!F139="","Missing",VALUE('Raw export'!F139)))</x:f>
      </x:c>
      <x:c r="G139" s="2" t="str">
        <x:f>IF(A139="","",IF(COUNTIFS($A$5:A139,A139)&gt;1,"Duplicate",IF(D139="CANCELLED","Cancelled",IF(OR(E139="Missing",F139="Missing"),"Missing amount",IF(D139="COMPLETED","Include","Review status")))))</x:f>
      </x:c>
      <x:c r="H139" s="8" t="str">
        <x:f>IF(G139="Include",E139-F139,"")</x:f>
      </x:c>
    </x:row>
    <x:row r="140" ht="23" customHeight="1">
      <x:c r="A140" s="2" t="str">
        <x:f>IF('Raw export'!A140="","",UPPER(TRIM('Raw export'!A140)))</x:f>
      </x:c>
      <x:c r="B140" s="7" t="str">
        <x:f>IF(A140="","",DATE(VALUE(LEFT(TRIM('Raw export'!B140),4)),VALUE(MID(TRIM('Raw export'!B140),6,2)),VALUE(RIGHT(TRIM('Raw export'!B140),2))))</x:f>
      </x:c>
      <x:c r="C140" s="2" t="str">
        <x:f>IF(A140="","",UPPER(TRIM('Raw export'!C140)))</x:f>
      </x:c>
      <x:c r="D140" s="2" t="str">
        <x:f>IF(A140="","",UPPER(TRIM('Raw export'!D140)))</x:f>
      </x:c>
      <x:c r="E140" s="8" t="str">
        <x:f>IF(A140="","",IF('Raw export'!E140="","Missing",VALUE('Raw export'!E140)))</x:f>
      </x:c>
      <x:c r="F140" s="8" t="str">
        <x:f>IF(A140="","",IF('Raw export'!F140="","Missing",VALUE('Raw export'!F140)))</x:f>
      </x:c>
      <x:c r="G140" s="2" t="str">
        <x:f>IF(A140="","",IF(COUNTIFS($A$5:A140,A140)&gt;1,"Duplicate",IF(D140="CANCELLED","Cancelled",IF(OR(E140="Missing",F140="Missing"),"Missing amount",IF(D140="COMPLETED","Include","Review status")))))</x:f>
      </x:c>
      <x:c r="H140" s="8" t="str">
        <x:f>IF(G140="Include",E140-F140,"")</x:f>
      </x:c>
    </x:row>
    <x:row r="141" ht="23" customHeight="1">
      <x:c r="A141" s="2" t="str">
        <x:f>IF('Raw export'!A141="","",UPPER(TRIM('Raw export'!A141)))</x:f>
      </x:c>
      <x:c r="B141" s="7" t="str">
        <x:f>IF(A141="","",DATE(VALUE(LEFT(TRIM('Raw export'!B141),4)),VALUE(MID(TRIM('Raw export'!B141),6,2)),VALUE(RIGHT(TRIM('Raw export'!B141),2))))</x:f>
      </x:c>
      <x:c r="C141" s="2" t="str">
        <x:f>IF(A141="","",UPPER(TRIM('Raw export'!C141)))</x:f>
      </x:c>
      <x:c r="D141" s="2" t="str">
        <x:f>IF(A141="","",UPPER(TRIM('Raw export'!D141)))</x:f>
      </x:c>
      <x:c r="E141" s="8" t="str">
        <x:f>IF(A141="","",IF('Raw export'!E141="","Missing",VALUE('Raw export'!E141)))</x:f>
      </x:c>
      <x:c r="F141" s="8" t="str">
        <x:f>IF(A141="","",IF('Raw export'!F141="","Missing",VALUE('Raw export'!F141)))</x:f>
      </x:c>
      <x:c r="G141" s="2" t="str">
        <x:f>IF(A141="","",IF(COUNTIFS($A$5:A141,A141)&gt;1,"Duplicate",IF(D141="CANCELLED","Cancelled",IF(OR(E141="Missing",F141="Missing"),"Missing amount",IF(D141="COMPLETED","Include","Review status")))))</x:f>
      </x:c>
      <x:c r="H141" s="8" t="str">
        <x:f>IF(G141="Include",E141-F141,"")</x:f>
      </x:c>
    </x:row>
    <x:row r="142" ht="23" customHeight="1">
      <x:c r="A142" s="2" t="str">
        <x:f>IF('Raw export'!A142="","",UPPER(TRIM('Raw export'!A142)))</x:f>
      </x:c>
      <x:c r="B142" s="7" t="str">
        <x:f>IF(A142="","",DATE(VALUE(LEFT(TRIM('Raw export'!B142),4)),VALUE(MID(TRIM('Raw export'!B142),6,2)),VALUE(RIGHT(TRIM('Raw export'!B142),2))))</x:f>
      </x:c>
      <x:c r="C142" s="2" t="str">
        <x:f>IF(A142="","",UPPER(TRIM('Raw export'!C142)))</x:f>
      </x:c>
      <x:c r="D142" s="2" t="str">
        <x:f>IF(A142="","",UPPER(TRIM('Raw export'!D142)))</x:f>
      </x:c>
      <x:c r="E142" s="8" t="str">
        <x:f>IF(A142="","",IF('Raw export'!E142="","Missing",VALUE('Raw export'!E142)))</x:f>
      </x:c>
      <x:c r="F142" s="8" t="str">
        <x:f>IF(A142="","",IF('Raw export'!F142="","Missing",VALUE('Raw export'!F142)))</x:f>
      </x:c>
      <x:c r="G142" s="2" t="str">
        <x:f>IF(A142="","",IF(COUNTIFS($A$5:A142,A142)&gt;1,"Duplicate",IF(D142="CANCELLED","Cancelled",IF(OR(E142="Missing",F142="Missing"),"Missing amount",IF(D142="COMPLETED","Include","Review status")))))</x:f>
      </x:c>
      <x:c r="H142" s="8" t="str">
        <x:f>IF(G142="Include",E142-F142,"")</x:f>
      </x:c>
    </x:row>
    <x:row r="143" ht="23" customHeight="1">
      <x:c r="A143" s="2" t="str">
        <x:f>IF('Raw export'!A143="","",UPPER(TRIM('Raw export'!A143)))</x:f>
      </x:c>
      <x:c r="B143" s="7" t="str">
        <x:f>IF(A143="","",DATE(VALUE(LEFT(TRIM('Raw export'!B143),4)),VALUE(MID(TRIM('Raw export'!B143),6,2)),VALUE(RIGHT(TRIM('Raw export'!B143),2))))</x:f>
      </x:c>
      <x:c r="C143" s="2" t="str">
        <x:f>IF(A143="","",UPPER(TRIM('Raw export'!C143)))</x:f>
      </x:c>
      <x:c r="D143" s="2" t="str">
        <x:f>IF(A143="","",UPPER(TRIM('Raw export'!D143)))</x:f>
      </x:c>
      <x:c r="E143" s="8" t="str">
        <x:f>IF(A143="","",IF('Raw export'!E143="","Missing",VALUE('Raw export'!E143)))</x:f>
      </x:c>
      <x:c r="F143" s="8" t="str">
        <x:f>IF(A143="","",IF('Raw export'!F143="","Missing",VALUE('Raw export'!F143)))</x:f>
      </x:c>
      <x:c r="G143" s="2" t="str">
        <x:f>IF(A143="","",IF(COUNTIFS($A$5:A143,A143)&gt;1,"Duplicate",IF(D143="CANCELLED","Cancelled",IF(OR(E143="Missing",F143="Missing"),"Missing amount",IF(D143="COMPLETED","Include","Review status")))))</x:f>
      </x:c>
      <x:c r="H143" s="8" t="str">
        <x:f>IF(G143="Include",E143-F143,"")</x:f>
      </x:c>
    </x:row>
    <x:row r="144" ht="23" customHeight="1">
      <x:c r="A144" s="2" t="str">
        <x:f>IF('Raw export'!A144="","",UPPER(TRIM('Raw export'!A144)))</x:f>
      </x:c>
      <x:c r="B144" s="7" t="str">
        <x:f>IF(A144="","",DATE(VALUE(LEFT(TRIM('Raw export'!B144),4)),VALUE(MID(TRIM('Raw export'!B144),6,2)),VALUE(RIGHT(TRIM('Raw export'!B144),2))))</x:f>
      </x:c>
      <x:c r="C144" s="2" t="str">
        <x:f>IF(A144="","",UPPER(TRIM('Raw export'!C144)))</x:f>
      </x:c>
      <x:c r="D144" s="2" t="str">
        <x:f>IF(A144="","",UPPER(TRIM('Raw export'!D144)))</x:f>
      </x:c>
      <x:c r="E144" s="8" t="str">
        <x:f>IF(A144="","",IF('Raw export'!E144="","Missing",VALUE('Raw export'!E144)))</x:f>
      </x:c>
      <x:c r="F144" s="8" t="str">
        <x:f>IF(A144="","",IF('Raw export'!F144="","Missing",VALUE('Raw export'!F144)))</x:f>
      </x:c>
      <x:c r="G144" s="2" t="str">
        <x:f>IF(A144="","",IF(COUNTIFS($A$5:A144,A144)&gt;1,"Duplicate",IF(D144="CANCELLED","Cancelled",IF(OR(E144="Missing",F144="Missing"),"Missing amount",IF(D144="COMPLETED","Include","Review status")))))</x:f>
      </x:c>
      <x:c r="H144" s="8" t="str">
        <x:f>IF(G144="Include",E144-F144,"")</x:f>
      </x:c>
    </x:row>
    <x:row r="145" ht="23" customHeight="1">
      <x:c r="A145" s="2" t="str">
        <x:f>IF('Raw export'!A145="","",UPPER(TRIM('Raw export'!A145)))</x:f>
      </x:c>
      <x:c r="B145" s="7" t="str">
        <x:f>IF(A145="","",DATE(VALUE(LEFT(TRIM('Raw export'!B145),4)),VALUE(MID(TRIM('Raw export'!B145),6,2)),VALUE(RIGHT(TRIM('Raw export'!B145),2))))</x:f>
      </x:c>
      <x:c r="C145" s="2" t="str">
        <x:f>IF(A145="","",UPPER(TRIM('Raw export'!C145)))</x:f>
      </x:c>
      <x:c r="D145" s="2" t="str">
        <x:f>IF(A145="","",UPPER(TRIM('Raw export'!D145)))</x:f>
      </x:c>
      <x:c r="E145" s="8" t="str">
        <x:f>IF(A145="","",IF('Raw export'!E145="","Missing",VALUE('Raw export'!E145)))</x:f>
      </x:c>
      <x:c r="F145" s="8" t="str">
        <x:f>IF(A145="","",IF('Raw export'!F145="","Missing",VALUE('Raw export'!F145)))</x:f>
      </x:c>
      <x:c r="G145" s="2" t="str">
        <x:f>IF(A145="","",IF(COUNTIFS($A$5:A145,A145)&gt;1,"Duplicate",IF(D145="CANCELLED","Cancelled",IF(OR(E145="Missing",F145="Missing"),"Missing amount",IF(D145="COMPLETED","Include","Review status")))))</x:f>
      </x:c>
      <x:c r="H145" s="8" t="str">
        <x:f>IF(G145="Include",E145-F145,"")</x:f>
      </x:c>
    </x:row>
    <x:row r="146" ht="23" customHeight="1">
      <x:c r="A146" s="2" t="str">
        <x:f>IF('Raw export'!A146="","",UPPER(TRIM('Raw export'!A146)))</x:f>
      </x:c>
      <x:c r="B146" s="7" t="str">
        <x:f>IF(A146="","",DATE(VALUE(LEFT(TRIM('Raw export'!B146),4)),VALUE(MID(TRIM('Raw export'!B146),6,2)),VALUE(RIGHT(TRIM('Raw export'!B146),2))))</x:f>
      </x:c>
      <x:c r="C146" s="2" t="str">
        <x:f>IF(A146="","",UPPER(TRIM('Raw export'!C146)))</x:f>
      </x:c>
      <x:c r="D146" s="2" t="str">
        <x:f>IF(A146="","",UPPER(TRIM('Raw export'!D146)))</x:f>
      </x:c>
      <x:c r="E146" s="8" t="str">
        <x:f>IF(A146="","",IF('Raw export'!E146="","Missing",VALUE('Raw export'!E146)))</x:f>
      </x:c>
      <x:c r="F146" s="8" t="str">
        <x:f>IF(A146="","",IF('Raw export'!F146="","Missing",VALUE('Raw export'!F146)))</x:f>
      </x:c>
      <x:c r="G146" s="2" t="str">
        <x:f>IF(A146="","",IF(COUNTIFS($A$5:A146,A146)&gt;1,"Duplicate",IF(D146="CANCELLED","Cancelled",IF(OR(E146="Missing",F146="Missing"),"Missing amount",IF(D146="COMPLETED","Include","Review status")))))</x:f>
      </x:c>
      <x:c r="H146" s="8" t="str">
        <x:f>IF(G146="Include",E146-F146,"")</x:f>
      </x:c>
    </x:row>
    <x:row r="147" ht="23" customHeight="1">
      <x:c r="A147" s="2" t="str">
        <x:f>IF('Raw export'!A147="","",UPPER(TRIM('Raw export'!A147)))</x:f>
      </x:c>
      <x:c r="B147" s="7" t="str">
        <x:f>IF(A147="","",DATE(VALUE(LEFT(TRIM('Raw export'!B147),4)),VALUE(MID(TRIM('Raw export'!B147),6,2)),VALUE(RIGHT(TRIM('Raw export'!B147),2))))</x:f>
      </x:c>
      <x:c r="C147" s="2" t="str">
        <x:f>IF(A147="","",UPPER(TRIM('Raw export'!C147)))</x:f>
      </x:c>
      <x:c r="D147" s="2" t="str">
        <x:f>IF(A147="","",UPPER(TRIM('Raw export'!D147)))</x:f>
      </x:c>
      <x:c r="E147" s="8" t="str">
        <x:f>IF(A147="","",IF('Raw export'!E147="","Missing",VALUE('Raw export'!E147)))</x:f>
      </x:c>
      <x:c r="F147" s="8" t="str">
        <x:f>IF(A147="","",IF('Raw export'!F147="","Missing",VALUE('Raw export'!F147)))</x:f>
      </x:c>
      <x:c r="G147" s="2" t="str">
        <x:f>IF(A147="","",IF(COUNTIFS($A$5:A147,A147)&gt;1,"Duplicate",IF(D147="CANCELLED","Cancelled",IF(OR(E147="Missing",F147="Missing"),"Missing amount",IF(D147="COMPLETED","Include","Review status")))))</x:f>
      </x:c>
      <x:c r="H147" s="8" t="str">
        <x:f>IF(G147="Include",E147-F147,"")</x:f>
      </x:c>
    </x:row>
    <x:row r="148" ht="23" customHeight="1">
      <x:c r="A148" s="2" t="str">
        <x:f>IF('Raw export'!A148="","",UPPER(TRIM('Raw export'!A148)))</x:f>
      </x:c>
      <x:c r="B148" s="7" t="str">
        <x:f>IF(A148="","",DATE(VALUE(LEFT(TRIM('Raw export'!B148),4)),VALUE(MID(TRIM('Raw export'!B148),6,2)),VALUE(RIGHT(TRIM('Raw export'!B148),2))))</x:f>
      </x:c>
      <x:c r="C148" s="2" t="str">
        <x:f>IF(A148="","",UPPER(TRIM('Raw export'!C148)))</x:f>
      </x:c>
      <x:c r="D148" s="2" t="str">
        <x:f>IF(A148="","",UPPER(TRIM('Raw export'!D148)))</x:f>
      </x:c>
      <x:c r="E148" s="8" t="str">
        <x:f>IF(A148="","",IF('Raw export'!E148="","Missing",VALUE('Raw export'!E148)))</x:f>
      </x:c>
      <x:c r="F148" s="8" t="str">
        <x:f>IF(A148="","",IF('Raw export'!F148="","Missing",VALUE('Raw export'!F148)))</x:f>
      </x:c>
      <x:c r="G148" s="2" t="str">
        <x:f>IF(A148="","",IF(COUNTIFS($A$5:A148,A148)&gt;1,"Duplicate",IF(D148="CANCELLED","Cancelled",IF(OR(E148="Missing",F148="Missing"),"Missing amount",IF(D148="COMPLETED","Include","Review status")))))</x:f>
      </x:c>
      <x:c r="H148" s="8" t="str">
        <x:f>IF(G148="Include",E148-F148,"")</x:f>
      </x:c>
    </x:row>
    <x:row r="149" ht="23" customHeight="1">
      <x:c r="A149" s="2" t="str">
        <x:f>IF('Raw export'!A149="","",UPPER(TRIM('Raw export'!A149)))</x:f>
      </x:c>
      <x:c r="B149" s="7" t="str">
        <x:f>IF(A149="","",DATE(VALUE(LEFT(TRIM('Raw export'!B149),4)),VALUE(MID(TRIM('Raw export'!B149),6,2)),VALUE(RIGHT(TRIM('Raw export'!B149),2))))</x:f>
      </x:c>
      <x:c r="C149" s="2" t="str">
        <x:f>IF(A149="","",UPPER(TRIM('Raw export'!C149)))</x:f>
      </x:c>
      <x:c r="D149" s="2" t="str">
        <x:f>IF(A149="","",UPPER(TRIM('Raw export'!D149)))</x:f>
      </x:c>
      <x:c r="E149" s="8" t="str">
        <x:f>IF(A149="","",IF('Raw export'!E149="","Missing",VALUE('Raw export'!E149)))</x:f>
      </x:c>
      <x:c r="F149" s="8" t="str">
        <x:f>IF(A149="","",IF('Raw export'!F149="","Missing",VALUE('Raw export'!F149)))</x:f>
      </x:c>
      <x:c r="G149" s="2" t="str">
        <x:f>IF(A149="","",IF(COUNTIFS($A$5:A149,A149)&gt;1,"Duplicate",IF(D149="CANCELLED","Cancelled",IF(OR(E149="Missing",F149="Missing"),"Missing amount",IF(D149="COMPLETED","Include","Review status")))))</x:f>
      </x:c>
      <x:c r="H149" s="8" t="str">
        <x:f>IF(G149="Include",E149-F149,"")</x:f>
      </x:c>
    </x:row>
    <x:row r="150" ht="23" customHeight="1">
      <x:c r="A150" s="2" t="str">
        <x:f>IF('Raw export'!A150="","",UPPER(TRIM('Raw export'!A150)))</x:f>
      </x:c>
      <x:c r="B150" s="7" t="str">
        <x:f>IF(A150="","",DATE(VALUE(LEFT(TRIM('Raw export'!B150),4)),VALUE(MID(TRIM('Raw export'!B150),6,2)),VALUE(RIGHT(TRIM('Raw export'!B150),2))))</x:f>
      </x:c>
      <x:c r="C150" s="2" t="str">
        <x:f>IF(A150="","",UPPER(TRIM('Raw export'!C150)))</x:f>
      </x:c>
      <x:c r="D150" s="2" t="str">
        <x:f>IF(A150="","",UPPER(TRIM('Raw export'!D150)))</x:f>
      </x:c>
      <x:c r="E150" s="8" t="str">
        <x:f>IF(A150="","",IF('Raw export'!E150="","Missing",VALUE('Raw export'!E150)))</x:f>
      </x:c>
      <x:c r="F150" s="8" t="str">
        <x:f>IF(A150="","",IF('Raw export'!F150="","Missing",VALUE('Raw export'!F150)))</x:f>
      </x:c>
      <x:c r="G150" s="2" t="str">
        <x:f>IF(A150="","",IF(COUNTIFS($A$5:A150,A150)&gt;1,"Duplicate",IF(D150="CANCELLED","Cancelled",IF(OR(E150="Missing",F150="Missing"),"Missing amount",IF(D150="COMPLETED","Include","Review status")))))</x:f>
      </x:c>
      <x:c r="H150" s="8" t="str">
        <x:f>IF(G150="Include",E150-F150,"")</x:f>
      </x:c>
    </x:row>
    <x:row r="151" ht="23" customHeight="1">
      <x:c r="A151" s="2" t="str">
        <x:f>IF('Raw export'!A151="","",UPPER(TRIM('Raw export'!A151)))</x:f>
      </x:c>
      <x:c r="B151" s="7" t="str">
        <x:f>IF(A151="","",DATE(VALUE(LEFT(TRIM('Raw export'!B151),4)),VALUE(MID(TRIM('Raw export'!B151),6,2)),VALUE(RIGHT(TRIM('Raw export'!B151),2))))</x:f>
      </x:c>
      <x:c r="C151" s="2" t="str">
        <x:f>IF(A151="","",UPPER(TRIM('Raw export'!C151)))</x:f>
      </x:c>
      <x:c r="D151" s="2" t="str">
        <x:f>IF(A151="","",UPPER(TRIM('Raw export'!D151)))</x:f>
      </x:c>
      <x:c r="E151" s="8" t="str">
        <x:f>IF(A151="","",IF('Raw export'!E151="","Missing",VALUE('Raw export'!E151)))</x:f>
      </x:c>
      <x:c r="F151" s="8" t="str">
        <x:f>IF(A151="","",IF('Raw export'!F151="","Missing",VALUE('Raw export'!F151)))</x:f>
      </x:c>
      <x:c r="G151" s="2" t="str">
        <x:f>IF(A151="","",IF(COUNTIFS($A$5:A151,A151)&gt;1,"Duplicate",IF(D151="CANCELLED","Cancelled",IF(OR(E151="Missing",F151="Missing"),"Missing amount",IF(D151="COMPLETED","Include","Review status")))))</x:f>
      </x:c>
      <x:c r="H151" s="8" t="str">
        <x:f>IF(G151="Include",E151-F151,"")</x:f>
      </x:c>
    </x:row>
    <x:row r="152" ht="23" customHeight="1">
      <x:c r="A152" s="2" t="str">
        <x:f>IF('Raw export'!A152="","",UPPER(TRIM('Raw export'!A152)))</x:f>
      </x:c>
      <x:c r="B152" s="7" t="str">
        <x:f>IF(A152="","",DATE(VALUE(LEFT(TRIM('Raw export'!B152),4)),VALUE(MID(TRIM('Raw export'!B152),6,2)),VALUE(RIGHT(TRIM('Raw export'!B152),2))))</x:f>
      </x:c>
      <x:c r="C152" s="2" t="str">
        <x:f>IF(A152="","",UPPER(TRIM('Raw export'!C152)))</x:f>
      </x:c>
      <x:c r="D152" s="2" t="str">
        <x:f>IF(A152="","",UPPER(TRIM('Raw export'!D152)))</x:f>
      </x:c>
      <x:c r="E152" s="8" t="str">
        <x:f>IF(A152="","",IF('Raw export'!E152="","Missing",VALUE('Raw export'!E152)))</x:f>
      </x:c>
      <x:c r="F152" s="8" t="str">
        <x:f>IF(A152="","",IF('Raw export'!F152="","Missing",VALUE('Raw export'!F152)))</x:f>
      </x:c>
      <x:c r="G152" s="2" t="str">
        <x:f>IF(A152="","",IF(COUNTIFS($A$5:A152,A152)&gt;1,"Duplicate",IF(D152="CANCELLED","Cancelled",IF(OR(E152="Missing",F152="Missing"),"Missing amount",IF(D152="COMPLETED","Include","Review status")))))</x:f>
      </x:c>
      <x:c r="H152" s="8" t="str">
        <x:f>IF(G152="Include",E152-F152,"")</x:f>
      </x:c>
    </x:row>
    <x:row r="153" ht="23" customHeight="1">
      <x:c r="A153" s="2" t="str">
        <x:f>IF('Raw export'!A153="","",UPPER(TRIM('Raw export'!A153)))</x:f>
      </x:c>
      <x:c r="B153" s="7" t="str">
        <x:f>IF(A153="","",DATE(VALUE(LEFT(TRIM('Raw export'!B153),4)),VALUE(MID(TRIM('Raw export'!B153),6,2)),VALUE(RIGHT(TRIM('Raw export'!B153),2))))</x:f>
      </x:c>
      <x:c r="C153" s="2" t="str">
        <x:f>IF(A153="","",UPPER(TRIM('Raw export'!C153)))</x:f>
      </x:c>
      <x:c r="D153" s="2" t="str">
        <x:f>IF(A153="","",UPPER(TRIM('Raw export'!D153)))</x:f>
      </x:c>
      <x:c r="E153" s="8" t="str">
        <x:f>IF(A153="","",IF('Raw export'!E153="","Missing",VALUE('Raw export'!E153)))</x:f>
      </x:c>
      <x:c r="F153" s="8" t="str">
        <x:f>IF(A153="","",IF('Raw export'!F153="","Missing",VALUE('Raw export'!F153)))</x:f>
      </x:c>
      <x:c r="G153" s="2" t="str">
        <x:f>IF(A153="","",IF(COUNTIFS($A$5:A153,A153)&gt;1,"Duplicate",IF(D153="CANCELLED","Cancelled",IF(OR(E153="Missing",F153="Missing"),"Missing amount",IF(D153="COMPLETED","Include","Review status")))))</x:f>
      </x:c>
      <x:c r="H153" s="8" t="str">
        <x:f>IF(G153="Include",E153-F153,"")</x:f>
      </x:c>
    </x:row>
    <x:row r="154" ht="23" customHeight="1">
      <x:c r="A154" s="2" t="str">
        <x:f>IF('Raw export'!A154="","",UPPER(TRIM('Raw export'!A154)))</x:f>
      </x:c>
      <x:c r="B154" s="7" t="str">
        <x:f>IF(A154="","",DATE(VALUE(LEFT(TRIM('Raw export'!B154),4)),VALUE(MID(TRIM('Raw export'!B154),6,2)),VALUE(RIGHT(TRIM('Raw export'!B154),2))))</x:f>
      </x:c>
      <x:c r="C154" s="2" t="str">
        <x:f>IF(A154="","",UPPER(TRIM('Raw export'!C154)))</x:f>
      </x:c>
      <x:c r="D154" s="2" t="str">
        <x:f>IF(A154="","",UPPER(TRIM('Raw export'!D154)))</x:f>
      </x:c>
      <x:c r="E154" s="8" t="str">
        <x:f>IF(A154="","",IF('Raw export'!E154="","Missing",VALUE('Raw export'!E154)))</x:f>
      </x:c>
      <x:c r="F154" s="8" t="str">
        <x:f>IF(A154="","",IF('Raw export'!F154="","Missing",VALUE('Raw export'!F154)))</x:f>
      </x:c>
      <x:c r="G154" s="2" t="str">
        <x:f>IF(A154="","",IF(COUNTIFS($A$5:A154,A154)&gt;1,"Duplicate",IF(D154="CANCELLED","Cancelled",IF(OR(E154="Missing",F154="Missing"),"Missing amount",IF(D154="COMPLETED","Include","Review status")))))</x:f>
      </x:c>
      <x:c r="H154" s="8" t="str">
        <x:f>IF(G154="Include",E154-F154,"")</x:f>
      </x:c>
    </x:row>
    <x:row r="155" ht="23" customHeight="1">
      <x:c r="A155" s="2" t="str">
        <x:f>IF('Raw export'!A155="","",UPPER(TRIM('Raw export'!A155)))</x:f>
      </x:c>
      <x:c r="B155" s="7" t="str">
        <x:f>IF(A155="","",DATE(VALUE(LEFT(TRIM('Raw export'!B155),4)),VALUE(MID(TRIM('Raw export'!B155),6,2)),VALUE(RIGHT(TRIM('Raw export'!B155),2))))</x:f>
      </x:c>
      <x:c r="C155" s="2" t="str">
        <x:f>IF(A155="","",UPPER(TRIM('Raw export'!C155)))</x:f>
      </x:c>
      <x:c r="D155" s="2" t="str">
        <x:f>IF(A155="","",UPPER(TRIM('Raw export'!D155)))</x:f>
      </x:c>
      <x:c r="E155" s="8" t="str">
        <x:f>IF(A155="","",IF('Raw export'!E155="","Missing",VALUE('Raw export'!E155)))</x:f>
      </x:c>
      <x:c r="F155" s="8" t="str">
        <x:f>IF(A155="","",IF('Raw export'!F155="","Missing",VALUE('Raw export'!F155)))</x:f>
      </x:c>
      <x:c r="G155" s="2" t="str">
        <x:f>IF(A155="","",IF(COUNTIFS($A$5:A155,A155)&gt;1,"Duplicate",IF(D155="CANCELLED","Cancelled",IF(OR(E155="Missing",F155="Missing"),"Missing amount",IF(D155="COMPLETED","Include","Review status")))))</x:f>
      </x:c>
      <x:c r="H155" s="8" t="str">
        <x:f>IF(G155="Include",E155-F155,"")</x:f>
      </x:c>
    </x:row>
    <x:row r="156" ht="23" customHeight="1">
      <x:c r="A156" s="2" t="str">
        <x:f>IF('Raw export'!A156="","",UPPER(TRIM('Raw export'!A156)))</x:f>
      </x:c>
      <x:c r="B156" s="7" t="str">
        <x:f>IF(A156="","",DATE(VALUE(LEFT(TRIM('Raw export'!B156),4)),VALUE(MID(TRIM('Raw export'!B156),6,2)),VALUE(RIGHT(TRIM('Raw export'!B156),2))))</x:f>
      </x:c>
      <x:c r="C156" s="2" t="str">
        <x:f>IF(A156="","",UPPER(TRIM('Raw export'!C156)))</x:f>
      </x:c>
      <x:c r="D156" s="2" t="str">
        <x:f>IF(A156="","",UPPER(TRIM('Raw export'!D156)))</x:f>
      </x:c>
      <x:c r="E156" s="8" t="str">
        <x:f>IF(A156="","",IF('Raw export'!E156="","Missing",VALUE('Raw export'!E156)))</x:f>
      </x:c>
      <x:c r="F156" s="8" t="str">
        <x:f>IF(A156="","",IF('Raw export'!F156="","Missing",VALUE('Raw export'!F156)))</x:f>
      </x:c>
      <x:c r="G156" s="2" t="str">
        <x:f>IF(A156="","",IF(COUNTIFS($A$5:A156,A156)&gt;1,"Duplicate",IF(D156="CANCELLED","Cancelled",IF(OR(E156="Missing",F156="Missing"),"Missing amount",IF(D156="COMPLETED","Include","Review status")))))</x:f>
      </x:c>
      <x:c r="H156" s="8" t="str">
        <x:f>IF(G156="Include",E156-F156,"")</x:f>
      </x:c>
    </x:row>
    <x:row r="157" ht="23" customHeight="1">
      <x:c r="A157" s="2" t="str">
        <x:f>IF('Raw export'!A157="","",UPPER(TRIM('Raw export'!A157)))</x:f>
      </x:c>
      <x:c r="B157" s="7" t="str">
        <x:f>IF(A157="","",DATE(VALUE(LEFT(TRIM('Raw export'!B157),4)),VALUE(MID(TRIM('Raw export'!B157),6,2)),VALUE(RIGHT(TRIM('Raw export'!B157),2))))</x:f>
      </x:c>
      <x:c r="C157" s="2" t="str">
        <x:f>IF(A157="","",UPPER(TRIM('Raw export'!C157)))</x:f>
      </x:c>
      <x:c r="D157" s="2" t="str">
        <x:f>IF(A157="","",UPPER(TRIM('Raw export'!D157)))</x:f>
      </x:c>
      <x:c r="E157" s="8" t="str">
        <x:f>IF(A157="","",IF('Raw export'!E157="","Missing",VALUE('Raw export'!E157)))</x:f>
      </x:c>
      <x:c r="F157" s="8" t="str">
        <x:f>IF(A157="","",IF('Raw export'!F157="","Missing",VALUE('Raw export'!F157)))</x:f>
      </x:c>
      <x:c r="G157" s="2" t="str">
        <x:f>IF(A157="","",IF(COUNTIFS($A$5:A157,A157)&gt;1,"Duplicate",IF(D157="CANCELLED","Cancelled",IF(OR(E157="Missing",F157="Missing"),"Missing amount",IF(D157="COMPLETED","Include","Review status")))))</x:f>
      </x:c>
      <x:c r="H157" s="8" t="str">
        <x:f>IF(G157="Include",E157-F157,"")</x:f>
      </x:c>
    </x:row>
    <x:row r="158" ht="23" customHeight="1">
      <x:c r="A158" s="2" t="str">
        <x:f>IF('Raw export'!A158="","",UPPER(TRIM('Raw export'!A158)))</x:f>
      </x:c>
      <x:c r="B158" s="7" t="str">
        <x:f>IF(A158="","",DATE(VALUE(LEFT(TRIM('Raw export'!B158),4)),VALUE(MID(TRIM('Raw export'!B158),6,2)),VALUE(RIGHT(TRIM('Raw export'!B158),2))))</x:f>
      </x:c>
      <x:c r="C158" s="2" t="str">
        <x:f>IF(A158="","",UPPER(TRIM('Raw export'!C158)))</x:f>
      </x:c>
      <x:c r="D158" s="2" t="str">
        <x:f>IF(A158="","",UPPER(TRIM('Raw export'!D158)))</x:f>
      </x:c>
      <x:c r="E158" s="8" t="str">
        <x:f>IF(A158="","",IF('Raw export'!E158="","Missing",VALUE('Raw export'!E158)))</x:f>
      </x:c>
      <x:c r="F158" s="8" t="str">
        <x:f>IF(A158="","",IF('Raw export'!F158="","Missing",VALUE('Raw export'!F158)))</x:f>
      </x:c>
      <x:c r="G158" s="2" t="str">
        <x:f>IF(A158="","",IF(COUNTIFS($A$5:A158,A158)&gt;1,"Duplicate",IF(D158="CANCELLED","Cancelled",IF(OR(E158="Missing",F158="Missing"),"Missing amount",IF(D158="COMPLETED","Include","Review status")))))</x:f>
      </x:c>
      <x:c r="H158" s="8" t="str">
        <x:f>IF(G158="Include",E158-F158,"")</x:f>
      </x:c>
    </x:row>
    <x:row r="159" ht="23" customHeight="1">
      <x:c r="A159" s="2" t="str">
        <x:f>IF('Raw export'!A159="","",UPPER(TRIM('Raw export'!A159)))</x:f>
      </x:c>
      <x:c r="B159" s="7" t="str">
        <x:f>IF(A159="","",DATE(VALUE(LEFT(TRIM('Raw export'!B159),4)),VALUE(MID(TRIM('Raw export'!B159),6,2)),VALUE(RIGHT(TRIM('Raw export'!B159),2))))</x:f>
      </x:c>
      <x:c r="C159" s="2" t="str">
        <x:f>IF(A159="","",UPPER(TRIM('Raw export'!C159)))</x:f>
      </x:c>
      <x:c r="D159" s="2" t="str">
        <x:f>IF(A159="","",UPPER(TRIM('Raw export'!D159)))</x:f>
      </x:c>
      <x:c r="E159" s="8" t="str">
        <x:f>IF(A159="","",IF('Raw export'!E159="","Missing",VALUE('Raw export'!E159)))</x:f>
      </x:c>
      <x:c r="F159" s="8" t="str">
        <x:f>IF(A159="","",IF('Raw export'!F159="","Missing",VALUE('Raw export'!F159)))</x:f>
      </x:c>
      <x:c r="G159" s="2" t="str">
        <x:f>IF(A159="","",IF(COUNTIFS($A$5:A159,A159)&gt;1,"Duplicate",IF(D159="CANCELLED","Cancelled",IF(OR(E159="Missing",F159="Missing"),"Missing amount",IF(D159="COMPLETED","Include","Review status")))))</x:f>
      </x:c>
      <x:c r="H159" s="8" t="str">
        <x:f>IF(G159="Include",E159-F159,"")</x:f>
      </x:c>
    </x:row>
    <x:row r="160" ht="23" customHeight="1">
      <x:c r="A160" s="2" t="str">
        <x:f>IF('Raw export'!A160="","",UPPER(TRIM('Raw export'!A160)))</x:f>
      </x:c>
      <x:c r="B160" s="7" t="str">
        <x:f>IF(A160="","",DATE(VALUE(LEFT(TRIM('Raw export'!B160),4)),VALUE(MID(TRIM('Raw export'!B160),6,2)),VALUE(RIGHT(TRIM('Raw export'!B160),2))))</x:f>
      </x:c>
      <x:c r="C160" s="2" t="str">
        <x:f>IF(A160="","",UPPER(TRIM('Raw export'!C160)))</x:f>
      </x:c>
      <x:c r="D160" s="2" t="str">
        <x:f>IF(A160="","",UPPER(TRIM('Raw export'!D160)))</x:f>
      </x:c>
      <x:c r="E160" s="8" t="str">
        <x:f>IF(A160="","",IF('Raw export'!E160="","Missing",VALUE('Raw export'!E160)))</x:f>
      </x:c>
      <x:c r="F160" s="8" t="str">
        <x:f>IF(A160="","",IF('Raw export'!F160="","Missing",VALUE('Raw export'!F160)))</x:f>
      </x:c>
      <x:c r="G160" s="2" t="str">
        <x:f>IF(A160="","",IF(COUNTIFS($A$5:A160,A160)&gt;1,"Duplicate",IF(D160="CANCELLED","Cancelled",IF(OR(E160="Missing",F160="Missing"),"Missing amount",IF(D160="COMPLETED","Include","Review status")))))</x:f>
      </x:c>
      <x:c r="H160" s="8" t="str">
        <x:f>IF(G160="Include",E160-F160,"")</x:f>
      </x:c>
    </x:row>
    <x:row r="161" ht="23" customHeight="1">
      <x:c r="A161" s="2" t="str">
        <x:f>IF('Raw export'!A161="","",UPPER(TRIM('Raw export'!A161)))</x:f>
      </x:c>
      <x:c r="B161" s="7" t="str">
        <x:f>IF(A161="","",DATE(VALUE(LEFT(TRIM('Raw export'!B161),4)),VALUE(MID(TRIM('Raw export'!B161),6,2)),VALUE(RIGHT(TRIM('Raw export'!B161),2))))</x:f>
      </x:c>
      <x:c r="C161" s="2" t="str">
        <x:f>IF(A161="","",UPPER(TRIM('Raw export'!C161)))</x:f>
      </x:c>
      <x:c r="D161" s="2" t="str">
        <x:f>IF(A161="","",UPPER(TRIM('Raw export'!D161)))</x:f>
      </x:c>
      <x:c r="E161" s="8" t="str">
        <x:f>IF(A161="","",IF('Raw export'!E161="","Missing",VALUE('Raw export'!E161)))</x:f>
      </x:c>
      <x:c r="F161" s="8" t="str">
        <x:f>IF(A161="","",IF('Raw export'!F161="","Missing",VALUE('Raw export'!F161)))</x:f>
      </x:c>
      <x:c r="G161" s="2" t="str">
        <x:f>IF(A161="","",IF(COUNTIFS($A$5:A161,A161)&gt;1,"Duplicate",IF(D161="CANCELLED","Cancelled",IF(OR(E161="Missing",F161="Missing"),"Missing amount",IF(D161="COMPLETED","Include","Review status")))))</x:f>
      </x:c>
      <x:c r="H161" s="8" t="str">
        <x:f>IF(G161="Include",E161-F161,"")</x:f>
      </x:c>
    </x:row>
    <x:row r="162" ht="23" customHeight="1">
      <x:c r="A162" s="2" t="str">
        <x:f>IF('Raw export'!A162="","",UPPER(TRIM('Raw export'!A162)))</x:f>
      </x:c>
      <x:c r="B162" s="7" t="str">
        <x:f>IF(A162="","",DATE(VALUE(LEFT(TRIM('Raw export'!B162),4)),VALUE(MID(TRIM('Raw export'!B162),6,2)),VALUE(RIGHT(TRIM('Raw export'!B162),2))))</x:f>
      </x:c>
      <x:c r="C162" s="2" t="str">
        <x:f>IF(A162="","",UPPER(TRIM('Raw export'!C162)))</x:f>
      </x:c>
      <x:c r="D162" s="2" t="str">
        <x:f>IF(A162="","",UPPER(TRIM('Raw export'!D162)))</x:f>
      </x:c>
      <x:c r="E162" s="8" t="str">
        <x:f>IF(A162="","",IF('Raw export'!E162="","Missing",VALUE('Raw export'!E162)))</x:f>
      </x:c>
      <x:c r="F162" s="8" t="str">
        <x:f>IF(A162="","",IF('Raw export'!F162="","Missing",VALUE('Raw export'!F162)))</x:f>
      </x:c>
      <x:c r="G162" s="2" t="str">
        <x:f>IF(A162="","",IF(COUNTIFS($A$5:A162,A162)&gt;1,"Duplicate",IF(D162="CANCELLED","Cancelled",IF(OR(E162="Missing",F162="Missing"),"Missing amount",IF(D162="COMPLETED","Include","Review status")))))</x:f>
      </x:c>
      <x:c r="H162" s="8" t="str">
        <x:f>IF(G162="Include",E162-F162,"")</x:f>
      </x:c>
    </x:row>
    <x:row r="163" ht="23" customHeight="1">
      <x:c r="A163" s="2" t="str">
        <x:f>IF('Raw export'!A163="","",UPPER(TRIM('Raw export'!A163)))</x:f>
      </x:c>
      <x:c r="B163" s="7" t="str">
        <x:f>IF(A163="","",DATE(VALUE(LEFT(TRIM('Raw export'!B163),4)),VALUE(MID(TRIM('Raw export'!B163),6,2)),VALUE(RIGHT(TRIM('Raw export'!B163),2))))</x:f>
      </x:c>
      <x:c r="C163" s="2" t="str">
        <x:f>IF(A163="","",UPPER(TRIM('Raw export'!C163)))</x:f>
      </x:c>
      <x:c r="D163" s="2" t="str">
        <x:f>IF(A163="","",UPPER(TRIM('Raw export'!D163)))</x:f>
      </x:c>
      <x:c r="E163" s="8" t="str">
        <x:f>IF(A163="","",IF('Raw export'!E163="","Missing",VALUE('Raw export'!E163)))</x:f>
      </x:c>
      <x:c r="F163" s="8" t="str">
        <x:f>IF(A163="","",IF('Raw export'!F163="","Missing",VALUE('Raw export'!F163)))</x:f>
      </x:c>
      <x:c r="G163" s="2" t="str">
        <x:f>IF(A163="","",IF(COUNTIFS($A$5:A163,A163)&gt;1,"Duplicate",IF(D163="CANCELLED","Cancelled",IF(OR(E163="Missing",F163="Missing"),"Missing amount",IF(D163="COMPLETED","Include","Review status")))))</x:f>
      </x:c>
      <x:c r="H163" s="8" t="str">
        <x:f>IF(G163="Include",E163-F163,"")</x:f>
      </x:c>
    </x:row>
    <x:row r="164" ht="23" customHeight="1">
      <x:c r="A164" s="2" t="str">
        <x:f>IF('Raw export'!A164="","",UPPER(TRIM('Raw export'!A164)))</x:f>
      </x:c>
      <x:c r="B164" s="7" t="str">
        <x:f>IF(A164="","",DATE(VALUE(LEFT(TRIM('Raw export'!B164),4)),VALUE(MID(TRIM('Raw export'!B164),6,2)),VALUE(RIGHT(TRIM('Raw export'!B164),2))))</x:f>
      </x:c>
      <x:c r="C164" s="2" t="str">
        <x:f>IF(A164="","",UPPER(TRIM('Raw export'!C164)))</x:f>
      </x:c>
      <x:c r="D164" s="2" t="str">
        <x:f>IF(A164="","",UPPER(TRIM('Raw export'!D164)))</x:f>
      </x:c>
      <x:c r="E164" s="8" t="str">
        <x:f>IF(A164="","",IF('Raw export'!E164="","Missing",VALUE('Raw export'!E164)))</x:f>
      </x:c>
      <x:c r="F164" s="8" t="str">
        <x:f>IF(A164="","",IF('Raw export'!F164="","Missing",VALUE('Raw export'!F164)))</x:f>
      </x:c>
      <x:c r="G164" s="2" t="str">
        <x:f>IF(A164="","",IF(COUNTIFS($A$5:A164,A164)&gt;1,"Duplicate",IF(D164="CANCELLED","Cancelled",IF(OR(E164="Missing",F164="Missing"),"Missing amount",IF(D164="COMPLETED","Include","Review status")))))</x:f>
      </x:c>
      <x:c r="H164" s="8" t="str">
        <x:f>IF(G164="Include",E164-F164,"")</x:f>
      </x:c>
    </x:row>
    <x:row r="165" ht="23" customHeight="1">
      <x:c r="A165" s="2" t="str">
        <x:f>IF('Raw export'!A165="","",UPPER(TRIM('Raw export'!A165)))</x:f>
      </x:c>
      <x:c r="B165" s="7" t="str">
        <x:f>IF(A165="","",DATE(VALUE(LEFT(TRIM('Raw export'!B165),4)),VALUE(MID(TRIM('Raw export'!B165),6,2)),VALUE(RIGHT(TRIM('Raw export'!B165),2))))</x:f>
      </x:c>
      <x:c r="C165" s="2" t="str">
        <x:f>IF(A165="","",UPPER(TRIM('Raw export'!C165)))</x:f>
      </x:c>
      <x:c r="D165" s="2" t="str">
        <x:f>IF(A165="","",UPPER(TRIM('Raw export'!D165)))</x:f>
      </x:c>
      <x:c r="E165" s="8" t="str">
        <x:f>IF(A165="","",IF('Raw export'!E165="","Missing",VALUE('Raw export'!E165)))</x:f>
      </x:c>
      <x:c r="F165" s="8" t="str">
        <x:f>IF(A165="","",IF('Raw export'!F165="","Missing",VALUE('Raw export'!F165)))</x:f>
      </x:c>
      <x:c r="G165" s="2" t="str">
        <x:f>IF(A165="","",IF(COUNTIFS($A$5:A165,A165)&gt;1,"Duplicate",IF(D165="CANCELLED","Cancelled",IF(OR(E165="Missing",F165="Missing"),"Missing amount",IF(D165="COMPLETED","Include","Review status")))))</x:f>
      </x:c>
      <x:c r="H165" s="8" t="str">
        <x:f>IF(G165="Include",E165-F165,"")</x:f>
      </x:c>
    </x:row>
    <x:row r="166" ht="23" customHeight="1">
      <x:c r="A166" s="2" t="str">
        <x:f>IF('Raw export'!A166="","",UPPER(TRIM('Raw export'!A166)))</x:f>
      </x:c>
      <x:c r="B166" s="7" t="str">
        <x:f>IF(A166="","",DATE(VALUE(LEFT(TRIM('Raw export'!B166),4)),VALUE(MID(TRIM('Raw export'!B166),6,2)),VALUE(RIGHT(TRIM('Raw export'!B166),2))))</x:f>
      </x:c>
      <x:c r="C166" s="2" t="str">
        <x:f>IF(A166="","",UPPER(TRIM('Raw export'!C166)))</x:f>
      </x:c>
      <x:c r="D166" s="2" t="str">
        <x:f>IF(A166="","",UPPER(TRIM('Raw export'!D166)))</x:f>
      </x:c>
      <x:c r="E166" s="8" t="str">
        <x:f>IF(A166="","",IF('Raw export'!E166="","Missing",VALUE('Raw export'!E166)))</x:f>
      </x:c>
      <x:c r="F166" s="8" t="str">
        <x:f>IF(A166="","",IF('Raw export'!F166="","Missing",VALUE('Raw export'!F166)))</x:f>
      </x:c>
      <x:c r="G166" s="2" t="str">
        <x:f>IF(A166="","",IF(COUNTIFS($A$5:A166,A166)&gt;1,"Duplicate",IF(D166="CANCELLED","Cancelled",IF(OR(E166="Missing",F166="Missing"),"Missing amount",IF(D166="COMPLETED","Include","Review status")))))</x:f>
      </x:c>
      <x:c r="H166" s="8" t="str">
        <x:f>IF(G166="Include",E166-F166,"")</x:f>
      </x:c>
    </x:row>
    <x:row r="167" ht="23" customHeight="1">
      <x:c r="A167" s="2" t="str">
        <x:f>IF('Raw export'!A167="","",UPPER(TRIM('Raw export'!A167)))</x:f>
      </x:c>
      <x:c r="B167" s="7" t="str">
        <x:f>IF(A167="","",DATE(VALUE(LEFT(TRIM('Raw export'!B167),4)),VALUE(MID(TRIM('Raw export'!B167),6,2)),VALUE(RIGHT(TRIM('Raw export'!B167),2))))</x:f>
      </x:c>
      <x:c r="C167" s="2" t="str">
        <x:f>IF(A167="","",UPPER(TRIM('Raw export'!C167)))</x:f>
      </x:c>
      <x:c r="D167" s="2" t="str">
        <x:f>IF(A167="","",UPPER(TRIM('Raw export'!D167)))</x:f>
      </x:c>
      <x:c r="E167" s="8" t="str">
        <x:f>IF(A167="","",IF('Raw export'!E167="","Missing",VALUE('Raw export'!E167)))</x:f>
      </x:c>
      <x:c r="F167" s="8" t="str">
        <x:f>IF(A167="","",IF('Raw export'!F167="","Missing",VALUE('Raw export'!F167)))</x:f>
      </x:c>
      <x:c r="G167" s="2" t="str">
        <x:f>IF(A167="","",IF(COUNTIFS($A$5:A167,A167)&gt;1,"Duplicate",IF(D167="CANCELLED","Cancelled",IF(OR(E167="Missing",F167="Missing"),"Missing amount",IF(D167="COMPLETED","Include","Review status")))))</x:f>
      </x:c>
      <x:c r="H167" s="8" t="str">
        <x:f>IF(G167="Include",E167-F167,"")</x:f>
      </x:c>
    </x:row>
    <x:row r="168" ht="23" customHeight="1">
      <x:c r="A168" s="2" t="str">
        <x:f>IF('Raw export'!A168="","",UPPER(TRIM('Raw export'!A168)))</x:f>
      </x:c>
      <x:c r="B168" s="7" t="str">
        <x:f>IF(A168="","",DATE(VALUE(LEFT(TRIM('Raw export'!B168),4)),VALUE(MID(TRIM('Raw export'!B168),6,2)),VALUE(RIGHT(TRIM('Raw export'!B168),2))))</x:f>
      </x:c>
      <x:c r="C168" s="2" t="str">
        <x:f>IF(A168="","",UPPER(TRIM('Raw export'!C168)))</x:f>
      </x:c>
      <x:c r="D168" s="2" t="str">
        <x:f>IF(A168="","",UPPER(TRIM('Raw export'!D168)))</x:f>
      </x:c>
      <x:c r="E168" s="8" t="str">
        <x:f>IF(A168="","",IF('Raw export'!E168="","Missing",VALUE('Raw export'!E168)))</x:f>
      </x:c>
      <x:c r="F168" s="8" t="str">
        <x:f>IF(A168="","",IF('Raw export'!F168="","Missing",VALUE('Raw export'!F168)))</x:f>
      </x:c>
      <x:c r="G168" s="2" t="str">
        <x:f>IF(A168="","",IF(COUNTIFS($A$5:A168,A168)&gt;1,"Duplicate",IF(D168="CANCELLED","Cancelled",IF(OR(E168="Missing",F168="Missing"),"Missing amount",IF(D168="COMPLETED","Include","Review status")))))</x:f>
      </x:c>
      <x:c r="H168" s="8" t="str">
        <x:f>IF(G168="Include",E168-F168,"")</x:f>
      </x:c>
    </x:row>
    <x:row r="169" ht="23" customHeight="1">
      <x:c r="A169" s="2" t="str">
        <x:f>IF('Raw export'!A169="","",UPPER(TRIM('Raw export'!A169)))</x:f>
      </x:c>
      <x:c r="B169" s="7" t="str">
        <x:f>IF(A169="","",DATE(VALUE(LEFT(TRIM('Raw export'!B169),4)),VALUE(MID(TRIM('Raw export'!B169),6,2)),VALUE(RIGHT(TRIM('Raw export'!B169),2))))</x:f>
      </x:c>
      <x:c r="C169" s="2" t="str">
        <x:f>IF(A169="","",UPPER(TRIM('Raw export'!C169)))</x:f>
      </x:c>
      <x:c r="D169" s="2" t="str">
        <x:f>IF(A169="","",UPPER(TRIM('Raw export'!D169)))</x:f>
      </x:c>
      <x:c r="E169" s="8" t="str">
        <x:f>IF(A169="","",IF('Raw export'!E169="","Missing",VALUE('Raw export'!E169)))</x:f>
      </x:c>
      <x:c r="F169" s="8" t="str">
        <x:f>IF(A169="","",IF('Raw export'!F169="","Missing",VALUE('Raw export'!F169)))</x:f>
      </x:c>
      <x:c r="G169" s="2" t="str">
        <x:f>IF(A169="","",IF(COUNTIFS($A$5:A169,A169)&gt;1,"Duplicate",IF(D169="CANCELLED","Cancelled",IF(OR(E169="Missing",F169="Missing"),"Missing amount",IF(D169="COMPLETED","Include","Review status")))))</x:f>
      </x:c>
      <x:c r="H169" s="8" t="str">
        <x:f>IF(G169="Include",E169-F169,"")</x:f>
      </x:c>
    </x:row>
    <x:row r="170" ht="23" customHeight="1">
      <x:c r="A170" s="2" t="str">
        <x:f>IF('Raw export'!A170="","",UPPER(TRIM('Raw export'!A170)))</x:f>
      </x:c>
      <x:c r="B170" s="7" t="str">
        <x:f>IF(A170="","",DATE(VALUE(LEFT(TRIM('Raw export'!B170),4)),VALUE(MID(TRIM('Raw export'!B170),6,2)),VALUE(RIGHT(TRIM('Raw export'!B170),2))))</x:f>
      </x:c>
      <x:c r="C170" s="2" t="str">
        <x:f>IF(A170="","",UPPER(TRIM('Raw export'!C170)))</x:f>
      </x:c>
      <x:c r="D170" s="2" t="str">
        <x:f>IF(A170="","",UPPER(TRIM('Raw export'!D170)))</x:f>
      </x:c>
      <x:c r="E170" s="8" t="str">
        <x:f>IF(A170="","",IF('Raw export'!E170="","Missing",VALUE('Raw export'!E170)))</x:f>
      </x:c>
      <x:c r="F170" s="8" t="str">
        <x:f>IF(A170="","",IF('Raw export'!F170="","Missing",VALUE('Raw export'!F170)))</x:f>
      </x:c>
      <x:c r="G170" s="2" t="str">
        <x:f>IF(A170="","",IF(COUNTIFS($A$5:A170,A170)&gt;1,"Duplicate",IF(D170="CANCELLED","Cancelled",IF(OR(E170="Missing",F170="Missing"),"Missing amount",IF(D170="COMPLETED","Include","Review status")))))</x:f>
      </x:c>
      <x:c r="H170" s="8" t="str">
        <x:f>IF(G170="Include",E170-F170,"")</x:f>
      </x:c>
    </x:row>
    <x:row r="171" ht="23" customHeight="1">
      <x:c r="A171" s="2" t="str">
        <x:f>IF('Raw export'!A171="","",UPPER(TRIM('Raw export'!A171)))</x:f>
      </x:c>
      <x:c r="B171" s="7" t="str">
        <x:f>IF(A171="","",DATE(VALUE(LEFT(TRIM('Raw export'!B171),4)),VALUE(MID(TRIM('Raw export'!B171),6,2)),VALUE(RIGHT(TRIM('Raw export'!B171),2))))</x:f>
      </x:c>
      <x:c r="C171" s="2" t="str">
        <x:f>IF(A171="","",UPPER(TRIM('Raw export'!C171)))</x:f>
      </x:c>
      <x:c r="D171" s="2" t="str">
        <x:f>IF(A171="","",UPPER(TRIM('Raw export'!D171)))</x:f>
      </x:c>
      <x:c r="E171" s="8" t="str">
        <x:f>IF(A171="","",IF('Raw export'!E171="","Missing",VALUE('Raw export'!E171)))</x:f>
      </x:c>
      <x:c r="F171" s="8" t="str">
        <x:f>IF(A171="","",IF('Raw export'!F171="","Missing",VALUE('Raw export'!F171)))</x:f>
      </x:c>
      <x:c r="G171" s="2" t="str">
        <x:f>IF(A171="","",IF(COUNTIFS($A$5:A171,A171)&gt;1,"Duplicate",IF(D171="CANCELLED","Cancelled",IF(OR(E171="Missing",F171="Missing"),"Missing amount",IF(D171="COMPLETED","Include","Review status")))))</x:f>
      </x:c>
      <x:c r="H171" s="8" t="str">
        <x:f>IF(G171="Include",E171-F171,"")</x:f>
      </x:c>
    </x:row>
    <x:row r="172" ht="23" customHeight="1">
      <x:c r="A172" s="2" t="str">
        <x:f>IF('Raw export'!A172="","",UPPER(TRIM('Raw export'!A172)))</x:f>
      </x:c>
      <x:c r="B172" s="7" t="str">
        <x:f>IF(A172="","",DATE(VALUE(LEFT(TRIM('Raw export'!B172),4)),VALUE(MID(TRIM('Raw export'!B172),6,2)),VALUE(RIGHT(TRIM('Raw export'!B172),2))))</x:f>
      </x:c>
      <x:c r="C172" s="2" t="str">
        <x:f>IF(A172="","",UPPER(TRIM('Raw export'!C172)))</x:f>
      </x:c>
      <x:c r="D172" s="2" t="str">
        <x:f>IF(A172="","",UPPER(TRIM('Raw export'!D172)))</x:f>
      </x:c>
      <x:c r="E172" s="8" t="str">
        <x:f>IF(A172="","",IF('Raw export'!E172="","Missing",VALUE('Raw export'!E172)))</x:f>
      </x:c>
      <x:c r="F172" s="8" t="str">
        <x:f>IF(A172="","",IF('Raw export'!F172="","Missing",VALUE('Raw export'!F172)))</x:f>
      </x:c>
      <x:c r="G172" s="2" t="str">
        <x:f>IF(A172="","",IF(COUNTIFS($A$5:A172,A172)&gt;1,"Duplicate",IF(D172="CANCELLED","Cancelled",IF(OR(E172="Missing",F172="Missing"),"Missing amount",IF(D172="COMPLETED","Include","Review status")))))</x:f>
      </x:c>
      <x:c r="H172" s="8" t="str">
        <x:f>IF(G172="Include",E172-F172,"")</x:f>
      </x:c>
    </x:row>
    <x:row r="173" ht="23" customHeight="1">
      <x:c r="A173" s="2" t="str">
        <x:f>IF('Raw export'!A173="","",UPPER(TRIM('Raw export'!A173)))</x:f>
      </x:c>
      <x:c r="B173" s="7" t="str">
        <x:f>IF(A173="","",DATE(VALUE(LEFT(TRIM('Raw export'!B173),4)),VALUE(MID(TRIM('Raw export'!B173),6,2)),VALUE(RIGHT(TRIM('Raw export'!B173),2))))</x:f>
      </x:c>
      <x:c r="C173" s="2" t="str">
        <x:f>IF(A173="","",UPPER(TRIM('Raw export'!C173)))</x:f>
      </x:c>
      <x:c r="D173" s="2" t="str">
        <x:f>IF(A173="","",UPPER(TRIM('Raw export'!D173)))</x:f>
      </x:c>
      <x:c r="E173" s="8" t="str">
        <x:f>IF(A173="","",IF('Raw export'!E173="","Missing",VALUE('Raw export'!E173)))</x:f>
      </x:c>
      <x:c r="F173" s="8" t="str">
        <x:f>IF(A173="","",IF('Raw export'!F173="","Missing",VALUE('Raw export'!F173)))</x:f>
      </x:c>
      <x:c r="G173" s="2" t="str">
        <x:f>IF(A173="","",IF(COUNTIFS($A$5:A173,A173)&gt;1,"Duplicate",IF(D173="CANCELLED","Cancelled",IF(OR(E173="Missing",F173="Missing"),"Missing amount",IF(D173="COMPLETED","Include","Review status")))))</x:f>
      </x:c>
      <x:c r="H173" s="8" t="str">
        <x:f>IF(G173="Include",E173-F173,"")</x:f>
      </x:c>
    </x:row>
    <x:row r="174" ht="23" customHeight="1">
      <x:c r="A174" s="2" t="str">
        <x:f>IF('Raw export'!A174="","",UPPER(TRIM('Raw export'!A174)))</x:f>
      </x:c>
      <x:c r="B174" s="7" t="str">
        <x:f>IF(A174="","",DATE(VALUE(LEFT(TRIM('Raw export'!B174),4)),VALUE(MID(TRIM('Raw export'!B174),6,2)),VALUE(RIGHT(TRIM('Raw export'!B174),2))))</x:f>
      </x:c>
      <x:c r="C174" s="2" t="str">
        <x:f>IF(A174="","",UPPER(TRIM('Raw export'!C174)))</x:f>
      </x:c>
      <x:c r="D174" s="2" t="str">
        <x:f>IF(A174="","",UPPER(TRIM('Raw export'!D174)))</x:f>
      </x:c>
      <x:c r="E174" s="8" t="str">
        <x:f>IF(A174="","",IF('Raw export'!E174="","Missing",VALUE('Raw export'!E174)))</x:f>
      </x:c>
      <x:c r="F174" s="8" t="str">
        <x:f>IF(A174="","",IF('Raw export'!F174="","Missing",VALUE('Raw export'!F174)))</x:f>
      </x:c>
      <x:c r="G174" s="2" t="str">
        <x:f>IF(A174="","",IF(COUNTIFS($A$5:A174,A174)&gt;1,"Duplicate",IF(D174="CANCELLED","Cancelled",IF(OR(E174="Missing",F174="Missing"),"Missing amount",IF(D174="COMPLETED","Include","Review status")))))</x:f>
      </x:c>
      <x:c r="H174" s="8" t="str">
        <x:f>IF(G174="Include",E174-F174,"")</x:f>
      </x:c>
    </x:row>
    <x:row r="175" ht="23" customHeight="1">
      <x:c r="A175" s="2" t="str">
        <x:f>IF('Raw export'!A175="","",UPPER(TRIM('Raw export'!A175)))</x:f>
      </x:c>
      <x:c r="B175" s="7" t="str">
        <x:f>IF(A175="","",DATE(VALUE(LEFT(TRIM('Raw export'!B175),4)),VALUE(MID(TRIM('Raw export'!B175),6,2)),VALUE(RIGHT(TRIM('Raw export'!B175),2))))</x:f>
      </x:c>
      <x:c r="C175" s="2" t="str">
        <x:f>IF(A175="","",UPPER(TRIM('Raw export'!C175)))</x:f>
      </x:c>
      <x:c r="D175" s="2" t="str">
        <x:f>IF(A175="","",UPPER(TRIM('Raw export'!D175)))</x:f>
      </x:c>
      <x:c r="E175" s="8" t="str">
        <x:f>IF(A175="","",IF('Raw export'!E175="","Missing",VALUE('Raw export'!E175)))</x:f>
      </x:c>
      <x:c r="F175" s="8" t="str">
        <x:f>IF(A175="","",IF('Raw export'!F175="","Missing",VALUE('Raw export'!F175)))</x:f>
      </x:c>
      <x:c r="G175" s="2" t="str">
        <x:f>IF(A175="","",IF(COUNTIFS($A$5:A175,A175)&gt;1,"Duplicate",IF(D175="CANCELLED","Cancelled",IF(OR(E175="Missing",F175="Missing"),"Missing amount",IF(D175="COMPLETED","Include","Review status")))))</x:f>
      </x:c>
      <x:c r="H175" s="8" t="str">
        <x:f>IF(G175="Include",E175-F175,"")</x:f>
      </x:c>
    </x:row>
    <x:row r="176" ht="23" customHeight="1">
      <x:c r="A176" s="2" t="str">
        <x:f>IF('Raw export'!A176="","",UPPER(TRIM('Raw export'!A176)))</x:f>
      </x:c>
      <x:c r="B176" s="7" t="str">
        <x:f>IF(A176="","",DATE(VALUE(LEFT(TRIM('Raw export'!B176),4)),VALUE(MID(TRIM('Raw export'!B176),6,2)),VALUE(RIGHT(TRIM('Raw export'!B176),2))))</x:f>
      </x:c>
      <x:c r="C176" s="2" t="str">
        <x:f>IF(A176="","",UPPER(TRIM('Raw export'!C176)))</x:f>
      </x:c>
      <x:c r="D176" s="2" t="str">
        <x:f>IF(A176="","",UPPER(TRIM('Raw export'!D176)))</x:f>
      </x:c>
      <x:c r="E176" s="8" t="str">
        <x:f>IF(A176="","",IF('Raw export'!E176="","Missing",VALUE('Raw export'!E176)))</x:f>
      </x:c>
      <x:c r="F176" s="8" t="str">
        <x:f>IF(A176="","",IF('Raw export'!F176="","Missing",VALUE('Raw export'!F176)))</x:f>
      </x:c>
      <x:c r="G176" s="2" t="str">
        <x:f>IF(A176="","",IF(COUNTIFS($A$5:A176,A176)&gt;1,"Duplicate",IF(D176="CANCELLED","Cancelled",IF(OR(E176="Missing",F176="Missing"),"Missing amount",IF(D176="COMPLETED","Include","Review status")))))</x:f>
      </x:c>
      <x:c r="H176" s="8" t="str">
        <x:f>IF(G176="Include",E176-F176,"")</x:f>
      </x:c>
    </x:row>
    <x:row r="177" ht="23" customHeight="1">
      <x:c r="A177" s="2" t="str">
        <x:f>IF('Raw export'!A177="","",UPPER(TRIM('Raw export'!A177)))</x:f>
      </x:c>
      <x:c r="B177" s="7" t="str">
        <x:f>IF(A177="","",DATE(VALUE(LEFT(TRIM('Raw export'!B177),4)),VALUE(MID(TRIM('Raw export'!B177),6,2)),VALUE(RIGHT(TRIM('Raw export'!B177),2))))</x:f>
      </x:c>
      <x:c r="C177" s="2" t="str">
        <x:f>IF(A177="","",UPPER(TRIM('Raw export'!C177)))</x:f>
      </x:c>
      <x:c r="D177" s="2" t="str">
        <x:f>IF(A177="","",UPPER(TRIM('Raw export'!D177)))</x:f>
      </x:c>
      <x:c r="E177" s="8" t="str">
        <x:f>IF(A177="","",IF('Raw export'!E177="","Missing",VALUE('Raw export'!E177)))</x:f>
      </x:c>
      <x:c r="F177" s="8" t="str">
        <x:f>IF(A177="","",IF('Raw export'!F177="","Missing",VALUE('Raw export'!F177)))</x:f>
      </x:c>
      <x:c r="G177" s="2" t="str">
        <x:f>IF(A177="","",IF(COUNTIFS($A$5:A177,A177)&gt;1,"Duplicate",IF(D177="CANCELLED","Cancelled",IF(OR(E177="Missing",F177="Missing"),"Missing amount",IF(D177="COMPLETED","Include","Review status")))))</x:f>
      </x:c>
      <x:c r="H177" s="8" t="str">
        <x:f>IF(G177="Include",E177-F177,"")</x:f>
      </x:c>
    </x:row>
    <x:row r="178" ht="23" customHeight="1">
      <x:c r="A178" s="2" t="str">
        <x:f>IF('Raw export'!A178="","",UPPER(TRIM('Raw export'!A178)))</x:f>
      </x:c>
      <x:c r="B178" s="7" t="str">
        <x:f>IF(A178="","",DATE(VALUE(LEFT(TRIM('Raw export'!B178),4)),VALUE(MID(TRIM('Raw export'!B178),6,2)),VALUE(RIGHT(TRIM('Raw export'!B178),2))))</x:f>
      </x:c>
      <x:c r="C178" s="2" t="str">
        <x:f>IF(A178="","",UPPER(TRIM('Raw export'!C178)))</x:f>
      </x:c>
      <x:c r="D178" s="2" t="str">
        <x:f>IF(A178="","",UPPER(TRIM('Raw export'!D178)))</x:f>
      </x:c>
      <x:c r="E178" s="8" t="str">
        <x:f>IF(A178="","",IF('Raw export'!E178="","Missing",VALUE('Raw export'!E178)))</x:f>
      </x:c>
      <x:c r="F178" s="8" t="str">
        <x:f>IF(A178="","",IF('Raw export'!F178="","Missing",VALUE('Raw export'!F178)))</x:f>
      </x:c>
      <x:c r="G178" s="2" t="str">
        <x:f>IF(A178="","",IF(COUNTIFS($A$5:A178,A178)&gt;1,"Duplicate",IF(D178="CANCELLED","Cancelled",IF(OR(E178="Missing",F178="Missing"),"Missing amount",IF(D178="COMPLETED","Include","Review status")))))</x:f>
      </x:c>
      <x:c r="H178" s="8" t="str">
        <x:f>IF(G178="Include",E178-F178,"")</x:f>
      </x:c>
    </x:row>
    <x:row r="179" ht="23" customHeight="1">
      <x:c r="A179" s="2" t="str">
        <x:f>IF('Raw export'!A179="","",UPPER(TRIM('Raw export'!A179)))</x:f>
      </x:c>
      <x:c r="B179" s="7" t="str">
        <x:f>IF(A179="","",DATE(VALUE(LEFT(TRIM('Raw export'!B179),4)),VALUE(MID(TRIM('Raw export'!B179),6,2)),VALUE(RIGHT(TRIM('Raw export'!B179),2))))</x:f>
      </x:c>
      <x:c r="C179" s="2" t="str">
        <x:f>IF(A179="","",UPPER(TRIM('Raw export'!C179)))</x:f>
      </x:c>
      <x:c r="D179" s="2" t="str">
        <x:f>IF(A179="","",UPPER(TRIM('Raw export'!D179)))</x:f>
      </x:c>
      <x:c r="E179" s="8" t="str">
        <x:f>IF(A179="","",IF('Raw export'!E179="","Missing",VALUE('Raw export'!E179)))</x:f>
      </x:c>
      <x:c r="F179" s="8" t="str">
        <x:f>IF(A179="","",IF('Raw export'!F179="","Missing",VALUE('Raw export'!F179)))</x:f>
      </x:c>
      <x:c r="G179" s="2" t="str">
        <x:f>IF(A179="","",IF(COUNTIFS($A$5:A179,A179)&gt;1,"Duplicate",IF(D179="CANCELLED","Cancelled",IF(OR(E179="Missing",F179="Missing"),"Missing amount",IF(D179="COMPLETED","Include","Review status")))))</x:f>
      </x:c>
      <x:c r="H179" s="8" t="str">
        <x:f>IF(G179="Include",E179-F179,"")</x:f>
      </x:c>
    </x:row>
    <x:row r="180" ht="23" customHeight="1">
      <x:c r="A180" s="2" t="str">
        <x:f>IF('Raw export'!A180="","",UPPER(TRIM('Raw export'!A180)))</x:f>
      </x:c>
      <x:c r="B180" s="7" t="str">
        <x:f>IF(A180="","",DATE(VALUE(LEFT(TRIM('Raw export'!B180),4)),VALUE(MID(TRIM('Raw export'!B180),6,2)),VALUE(RIGHT(TRIM('Raw export'!B180),2))))</x:f>
      </x:c>
      <x:c r="C180" s="2" t="str">
        <x:f>IF(A180="","",UPPER(TRIM('Raw export'!C180)))</x:f>
      </x:c>
      <x:c r="D180" s="2" t="str">
        <x:f>IF(A180="","",UPPER(TRIM('Raw export'!D180)))</x:f>
      </x:c>
      <x:c r="E180" s="8" t="str">
        <x:f>IF(A180="","",IF('Raw export'!E180="","Missing",VALUE('Raw export'!E180)))</x:f>
      </x:c>
      <x:c r="F180" s="8" t="str">
        <x:f>IF(A180="","",IF('Raw export'!F180="","Missing",VALUE('Raw export'!F180)))</x:f>
      </x:c>
      <x:c r="G180" s="2" t="str">
        <x:f>IF(A180="","",IF(COUNTIFS($A$5:A180,A180)&gt;1,"Duplicate",IF(D180="CANCELLED","Cancelled",IF(OR(E180="Missing",F180="Missing"),"Missing amount",IF(D180="COMPLETED","Include","Review status")))))</x:f>
      </x:c>
      <x:c r="H180" s="8" t="str">
        <x:f>IF(G180="Include",E180-F180,"")</x:f>
      </x:c>
    </x:row>
    <x:row r="181" ht="23" customHeight="1">
      <x:c r="A181" s="2" t="str">
        <x:f>IF('Raw export'!A181="","",UPPER(TRIM('Raw export'!A181)))</x:f>
      </x:c>
      <x:c r="B181" s="7" t="str">
        <x:f>IF(A181="","",DATE(VALUE(LEFT(TRIM('Raw export'!B181),4)),VALUE(MID(TRIM('Raw export'!B181),6,2)),VALUE(RIGHT(TRIM('Raw export'!B181),2))))</x:f>
      </x:c>
      <x:c r="C181" s="2" t="str">
        <x:f>IF(A181="","",UPPER(TRIM('Raw export'!C181)))</x:f>
      </x:c>
      <x:c r="D181" s="2" t="str">
        <x:f>IF(A181="","",UPPER(TRIM('Raw export'!D181)))</x:f>
      </x:c>
      <x:c r="E181" s="8" t="str">
        <x:f>IF(A181="","",IF('Raw export'!E181="","Missing",VALUE('Raw export'!E181)))</x:f>
      </x:c>
      <x:c r="F181" s="8" t="str">
        <x:f>IF(A181="","",IF('Raw export'!F181="","Missing",VALUE('Raw export'!F181)))</x:f>
      </x:c>
      <x:c r="G181" s="2" t="str">
        <x:f>IF(A181="","",IF(COUNTIFS($A$5:A181,A181)&gt;1,"Duplicate",IF(D181="CANCELLED","Cancelled",IF(OR(E181="Missing",F181="Missing"),"Missing amount",IF(D181="COMPLETED","Include","Review status")))))</x:f>
      </x:c>
      <x:c r="H181" s="8" t="str">
        <x:f>IF(G181="Include",E181-F181,"")</x:f>
      </x:c>
    </x:row>
    <x:row r="182" ht="23" customHeight="1">
      <x:c r="A182" s="2" t="str">
        <x:f>IF('Raw export'!A182="","",UPPER(TRIM('Raw export'!A182)))</x:f>
      </x:c>
      <x:c r="B182" s="7" t="str">
        <x:f>IF(A182="","",DATE(VALUE(LEFT(TRIM('Raw export'!B182),4)),VALUE(MID(TRIM('Raw export'!B182),6,2)),VALUE(RIGHT(TRIM('Raw export'!B182),2))))</x:f>
      </x:c>
      <x:c r="C182" s="2" t="str">
        <x:f>IF(A182="","",UPPER(TRIM('Raw export'!C182)))</x:f>
      </x:c>
      <x:c r="D182" s="2" t="str">
        <x:f>IF(A182="","",UPPER(TRIM('Raw export'!D182)))</x:f>
      </x:c>
      <x:c r="E182" s="8" t="str">
        <x:f>IF(A182="","",IF('Raw export'!E182="","Missing",VALUE('Raw export'!E182)))</x:f>
      </x:c>
      <x:c r="F182" s="8" t="str">
        <x:f>IF(A182="","",IF('Raw export'!F182="","Missing",VALUE('Raw export'!F182)))</x:f>
      </x:c>
      <x:c r="G182" s="2" t="str">
        <x:f>IF(A182="","",IF(COUNTIFS($A$5:A182,A182)&gt;1,"Duplicate",IF(D182="CANCELLED","Cancelled",IF(OR(E182="Missing",F182="Missing"),"Missing amount",IF(D182="COMPLETED","Include","Review status")))))</x:f>
      </x:c>
      <x:c r="H182" s="8" t="str">
        <x:f>IF(G182="Include",E182-F182,"")</x:f>
      </x:c>
    </x:row>
    <x:row r="183" ht="23" customHeight="1">
      <x:c r="A183" s="2" t="str">
        <x:f>IF('Raw export'!A183="","",UPPER(TRIM('Raw export'!A183)))</x:f>
      </x:c>
      <x:c r="B183" s="7" t="str">
        <x:f>IF(A183="","",DATE(VALUE(LEFT(TRIM('Raw export'!B183),4)),VALUE(MID(TRIM('Raw export'!B183),6,2)),VALUE(RIGHT(TRIM('Raw export'!B183),2))))</x:f>
      </x:c>
      <x:c r="C183" s="2" t="str">
        <x:f>IF(A183="","",UPPER(TRIM('Raw export'!C183)))</x:f>
      </x:c>
      <x:c r="D183" s="2" t="str">
        <x:f>IF(A183="","",UPPER(TRIM('Raw export'!D183)))</x:f>
      </x:c>
      <x:c r="E183" s="8" t="str">
        <x:f>IF(A183="","",IF('Raw export'!E183="","Missing",VALUE('Raw export'!E183)))</x:f>
      </x:c>
      <x:c r="F183" s="8" t="str">
        <x:f>IF(A183="","",IF('Raw export'!F183="","Missing",VALUE('Raw export'!F183)))</x:f>
      </x:c>
      <x:c r="G183" s="2" t="str">
        <x:f>IF(A183="","",IF(COUNTIFS($A$5:A183,A183)&gt;1,"Duplicate",IF(D183="CANCELLED","Cancelled",IF(OR(E183="Missing",F183="Missing"),"Missing amount",IF(D183="COMPLETED","Include","Review status")))))</x:f>
      </x:c>
      <x:c r="H183" s="8" t="str">
        <x:f>IF(G183="Include",E183-F183,"")</x:f>
      </x:c>
    </x:row>
    <x:row r="184" ht="23" customHeight="1">
      <x:c r="A184" s="2" t="str">
        <x:f>IF('Raw export'!A184="","",UPPER(TRIM('Raw export'!A184)))</x:f>
      </x:c>
      <x:c r="B184" s="7" t="str">
        <x:f>IF(A184="","",DATE(VALUE(LEFT(TRIM('Raw export'!B184),4)),VALUE(MID(TRIM('Raw export'!B184),6,2)),VALUE(RIGHT(TRIM('Raw export'!B184),2))))</x:f>
      </x:c>
      <x:c r="C184" s="2" t="str">
        <x:f>IF(A184="","",UPPER(TRIM('Raw export'!C184)))</x:f>
      </x:c>
      <x:c r="D184" s="2" t="str">
        <x:f>IF(A184="","",UPPER(TRIM('Raw export'!D184)))</x:f>
      </x:c>
      <x:c r="E184" s="8" t="str">
        <x:f>IF(A184="","",IF('Raw export'!E184="","Missing",VALUE('Raw export'!E184)))</x:f>
      </x:c>
      <x:c r="F184" s="8" t="str">
        <x:f>IF(A184="","",IF('Raw export'!F184="","Missing",VALUE('Raw export'!F184)))</x:f>
      </x:c>
      <x:c r="G184" s="2" t="str">
        <x:f>IF(A184="","",IF(COUNTIFS($A$5:A184,A184)&gt;1,"Duplicate",IF(D184="CANCELLED","Cancelled",IF(OR(E184="Missing",F184="Missing"),"Missing amount",IF(D184="COMPLETED","Include","Review status")))))</x:f>
      </x:c>
      <x:c r="H184" s="8" t="str">
        <x:f>IF(G184="Include",E184-F184,"")</x:f>
      </x:c>
    </x:row>
    <x:row r="185" ht="23" customHeight="1">
      <x:c r="A185" s="2" t="str">
        <x:f>IF('Raw export'!A185="","",UPPER(TRIM('Raw export'!A185)))</x:f>
      </x:c>
      <x:c r="B185" s="7" t="str">
        <x:f>IF(A185="","",DATE(VALUE(LEFT(TRIM('Raw export'!B185),4)),VALUE(MID(TRIM('Raw export'!B185),6,2)),VALUE(RIGHT(TRIM('Raw export'!B185),2))))</x:f>
      </x:c>
      <x:c r="C185" s="2" t="str">
        <x:f>IF(A185="","",UPPER(TRIM('Raw export'!C185)))</x:f>
      </x:c>
      <x:c r="D185" s="2" t="str">
        <x:f>IF(A185="","",UPPER(TRIM('Raw export'!D185)))</x:f>
      </x:c>
      <x:c r="E185" s="8" t="str">
        <x:f>IF(A185="","",IF('Raw export'!E185="","Missing",VALUE('Raw export'!E185)))</x:f>
      </x:c>
      <x:c r="F185" s="8" t="str">
        <x:f>IF(A185="","",IF('Raw export'!F185="","Missing",VALUE('Raw export'!F185)))</x:f>
      </x:c>
      <x:c r="G185" s="2" t="str">
        <x:f>IF(A185="","",IF(COUNTIFS($A$5:A185,A185)&gt;1,"Duplicate",IF(D185="CANCELLED","Cancelled",IF(OR(E185="Missing",F185="Missing"),"Missing amount",IF(D185="COMPLETED","Include","Review status")))))</x:f>
      </x:c>
      <x:c r="H185" s="8" t="str">
        <x:f>IF(G185="Include",E185-F185,"")</x:f>
      </x:c>
    </x:row>
    <x:row r="186" ht="23" customHeight="1">
      <x:c r="A186" s="2" t="str">
        <x:f>IF('Raw export'!A186="","",UPPER(TRIM('Raw export'!A186)))</x:f>
      </x:c>
      <x:c r="B186" s="7" t="str">
        <x:f>IF(A186="","",DATE(VALUE(LEFT(TRIM('Raw export'!B186),4)),VALUE(MID(TRIM('Raw export'!B186),6,2)),VALUE(RIGHT(TRIM('Raw export'!B186),2))))</x:f>
      </x:c>
      <x:c r="C186" s="2" t="str">
        <x:f>IF(A186="","",UPPER(TRIM('Raw export'!C186)))</x:f>
      </x:c>
      <x:c r="D186" s="2" t="str">
        <x:f>IF(A186="","",UPPER(TRIM('Raw export'!D186)))</x:f>
      </x:c>
      <x:c r="E186" s="8" t="str">
        <x:f>IF(A186="","",IF('Raw export'!E186="","Missing",VALUE('Raw export'!E186)))</x:f>
      </x:c>
      <x:c r="F186" s="8" t="str">
        <x:f>IF(A186="","",IF('Raw export'!F186="","Missing",VALUE('Raw export'!F186)))</x:f>
      </x:c>
      <x:c r="G186" s="2" t="str">
        <x:f>IF(A186="","",IF(COUNTIFS($A$5:A186,A186)&gt;1,"Duplicate",IF(D186="CANCELLED","Cancelled",IF(OR(E186="Missing",F186="Missing"),"Missing amount",IF(D186="COMPLETED","Include","Review status")))))</x:f>
      </x:c>
      <x:c r="H186" s="8" t="str">
        <x:f>IF(G186="Include",E186-F186,"")</x:f>
      </x:c>
    </x:row>
    <x:row r="187" ht="23" customHeight="1">
      <x:c r="A187" s="2" t="str">
        <x:f>IF('Raw export'!A187="","",UPPER(TRIM('Raw export'!A187)))</x:f>
      </x:c>
      <x:c r="B187" s="7" t="str">
        <x:f>IF(A187="","",DATE(VALUE(LEFT(TRIM('Raw export'!B187),4)),VALUE(MID(TRIM('Raw export'!B187),6,2)),VALUE(RIGHT(TRIM('Raw export'!B187),2))))</x:f>
      </x:c>
      <x:c r="C187" s="2" t="str">
        <x:f>IF(A187="","",UPPER(TRIM('Raw export'!C187)))</x:f>
      </x:c>
      <x:c r="D187" s="2" t="str">
        <x:f>IF(A187="","",UPPER(TRIM('Raw export'!D187)))</x:f>
      </x:c>
      <x:c r="E187" s="8" t="str">
        <x:f>IF(A187="","",IF('Raw export'!E187="","Missing",VALUE('Raw export'!E187)))</x:f>
      </x:c>
      <x:c r="F187" s="8" t="str">
        <x:f>IF(A187="","",IF('Raw export'!F187="","Missing",VALUE('Raw export'!F187)))</x:f>
      </x:c>
      <x:c r="G187" s="2" t="str">
        <x:f>IF(A187="","",IF(COUNTIFS($A$5:A187,A187)&gt;1,"Duplicate",IF(D187="CANCELLED","Cancelled",IF(OR(E187="Missing",F187="Missing"),"Missing amount",IF(D187="COMPLETED","Include","Review status")))))</x:f>
      </x:c>
      <x:c r="H187" s="8" t="str">
        <x:f>IF(G187="Include",E187-F187,"")</x:f>
      </x:c>
    </x:row>
    <x:row r="188" ht="23" customHeight="1">
      <x:c r="A188" s="2" t="str">
        <x:f>IF('Raw export'!A188="","",UPPER(TRIM('Raw export'!A188)))</x:f>
      </x:c>
      <x:c r="B188" s="7" t="str">
        <x:f>IF(A188="","",DATE(VALUE(LEFT(TRIM('Raw export'!B188),4)),VALUE(MID(TRIM('Raw export'!B188),6,2)),VALUE(RIGHT(TRIM('Raw export'!B188),2))))</x:f>
      </x:c>
      <x:c r="C188" s="2" t="str">
        <x:f>IF(A188="","",UPPER(TRIM('Raw export'!C188)))</x:f>
      </x:c>
      <x:c r="D188" s="2" t="str">
        <x:f>IF(A188="","",UPPER(TRIM('Raw export'!D188)))</x:f>
      </x:c>
      <x:c r="E188" s="8" t="str">
        <x:f>IF(A188="","",IF('Raw export'!E188="","Missing",VALUE('Raw export'!E188)))</x:f>
      </x:c>
      <x:c r="F188" s="8" t="str">
        <x:f>IF(A188="","",IF('Raw export'!F188="","Missing",VALUE('Raw export'!F188)))</x:f>
      </x:c>
      <x:c r="G188" s="2" t="str">
        <x:f>IF(A188="","",IF(COUNTIFS($A$5:A188,A188)&gt;1,"Duplicate",IF(D188="CANCELLED","Cancelled",IF(OR(E188="Missing",F188="Missing"),"Missing amount",IF(D188="COMPLETED","Include","Review status")))))</x:f>
      </x:c>
      <x:c r="H188" s="8" t="str">
        <x:f>IF(G188="Include",E188-F188,"")</x:f>
      </x:c>
    </x:row>
    <x:row r="189" ht="23" customHeight="1">
      <x:c r="A189" s="2" t="str">
        <x:f>IF('Raw export'!A189="","",UPPER(TRIM('Raw export'!A189)))</x:f>
      </x:c>
      <x:c r="B189" s="7" t="str">
        <x:f>IF(A189="","",DATE(VALUE(LEFT(TRIM('Raw export'!B189),4)),VALUE(MID(TRIM('Raw export'!B189),6,2)),VALUE(RIGHT(TRIM('Raw export'!B189),2))))</x:f>
      </x:c>
      <x:c r="C189" s="2" t="str">
        <x:f>IF(A189="","",UPPER(TRIM('Raw export'!C189)))</x:f>
      </x:c>
      <x:c r="D189" s="2" t="str">
        <x:f>IF(A189="","",UPPER(TRIM('Raw export'!D189)))</x:f>
      </x:c>
      <x:c r="E189" s="8" t="str">
        <x:f>IF(A189="","",IF('Raw export'!E189="","Missing",VALUE('Raw export'!E189)))</x:f>
      </x:c>
      <x:c r="F189" s="8" t="str">
        <x:f>IF(A189="","",IF('Raw export'!F189="","Missing",VALUE('Raw export'!F189)))</x:f>
      </x:c>
      <x:c r="G189" s="2" t="str">
        <x:f>IF(A189="","",IF(COUNTIFS($A$5:A189,A189)&gt;1,"Duplicate",IF(D189="CANCELLED","Cancelled",IF(OR(E189="Missing",F189="Missing"),"Missing amount",IF(D189="COMPLETED","Include","Review status")))))</x:f>
      </x:c>
      <x:c r="H189" s="8" t="str">
        <x:f>IF(G189="Include",E189-F189,"")</x:f>
      </x:c>
    </x:row>
    <x:row r="190" ht="23" customHeight="1">
      <x:c r="A190" s="2" t="str">
        <x:f>IF('Raw export'!A190="","",UPPER(TRIM('Raw export'!A190)))</x:f>
      </x:c>
      <x:c r="B190" s="7" t="str">
        <x:f>IF(A190="","",DATE(VALUE(LEFT(TRIM('Raw export'!B190),4)),VALUE(MID(TRIM('Raw export'!B190),6,2)),VALUE(RIGHT(TRIM('Raw export'!B190),2))))</x:f>
      </x:c>
      <x:c r="C190" s="2" t="str">
        <x:f>IF(A190="","",UPPER(TRIM('Raw export'!C190)))</x:f>
      </x:c>
      <x:c r="D190" s="2" t="str">
        <x:f>IF(A190="","",UPPER(TRIM('Raw export'!D190)))</x:f>
      </x:c>
      <x:c r="E190" s="8" t="str">
        <x:f>IF(A190="","",IF('Raw export'!E190="","Missing",VALUE('Raw export'!E190)))</x:f>
      </x:c>
      <x:c r="F190" s="8" t="str">
        <x:f>IF(A190="","",IF('Raw export'!F190="","Missing",VALUE('Raw export'!F190)))</x:f>
      </x:c>
      <x:c r="G190" s="2" t="str">
        <x:f>IF(A190="","",IF(COUNTIFS($A$5:A190,A190)&gt;1,"Duplicate",IF(D190="CANCELLED","Cancelled",IF(OR(E190="Missing",F190="Missing"),"Missing amount",IF(D190="COMPLETED","Include","Review status")))))</x:f>
      </x:c>
      <x:c r="H190" s="8" t="str">
        <x:f>IF(G190="Include",E190-F190,"")</x:f>
      </x:c>
    </x:row>
    <x:row r="191" ht="23" customHeight="1">
      <x:c r="A191" s="2" t="str">
        <x:f>IF('Raw export'!A191="","",UPPER(TRIM('Raw export'!A191)))</x:f>
      </x:c>
      <x:c r="B191" s="7" t="str">
        <x:f>IF(A191="","",DATE(VALUE(LEFT(TRIM('Raw export'!B191),4)),VALUE(MID(TRIM('Raw export'!B191),6,2)),VALUE(RIGHT(TRIM('Raw export'!B191),2))))</x:f>
      </x:c>
      <x:c r="C191" s="2" t="str">
        <x:f>IF(A191="","",UPPER(TRIM('Raw export'!C191)))</x:f>
      </x:c>
      <x:c r="D191" s="2" t="str">
        <x:f>IF(A191="","",UPPER(TRIM('Raw export'!D191)))</x:f>
      </x:c>
      <x:c r="E191" s="8" t="str">
        <x:f>IF(A191="","",IF('Raw export'!E191="","Missing",VALUE('Raw export'!E191)))</x:f>
      </x:c>
      <x:c r="F191" s="8" t="str">
        <x:f>IF(A191="","",IF('Raw export'!F191="","Missing",VALUE('Raw export'!F191)))</x:f>
      </x:c>
      <x:c r="G191" s="2" t="str">
        <x:f>IF(A191="","",IF(COUNTIFS($A$5:A191,A191)&gt;1,"Duplicate",IF(D191="CANCELLED","Cancelled",IF(OR(E191="Missing",F191="Missing"),"Missing amount",IF(D191="COMPLETED","Include","Review status")))))</x:f>
      </x:c>
      <x:c r="H191" s="8" t="str">
        <x:f>IF(G191="Include",E191-F191,"")</x:f>
      </x:c>
    </x:row>
    <x:row r="192" ht="23" customHeight="1">
      <x:c r="A192" s="2" t="str">
        <x:f>IF('Raw export'!A192="","",UPPER(TRIM('Raw export'!A192)))</x:f>
      </x:c>
      <x:c r="B192" s="7" t="str">
        <x:f>IF(A192="","",DATE(VALUE(LEFT(TRIM('Raw export'!B192),4)),VALUE(MID(TRIM('Raw export'!B192),6,2)),VALUE(RIGHT(TRIM('Raw export'!B192),2))))</x:f>
      </x:c>
      <x:c r="C192" s="2" t="str">
        <x:f>IF(A192="","",UPPER(TRIM('Raw export'!C192)))</x:f>
      </x:c>
      <x:c r="D192" s="2" t="str">
        <x:f>IF(A192="","",UPPER(TRIM('Raw export'!D192)))</x:f>
      </x:c>
      <x:c r="E192" s="8" t="str">
        <x:f>IF(A192="","",IF('Raw export'!E192="","Missing",VALUE('Raw export'!E192)))</x:f>
      </x:c>
      <x:c r="F192" s="8" t="str">
        <x:f>IF(A192="","",IF('Raw export'!F192="","Missing",VALUE('Raw export'!F192)))</x:f>
      </x:c>
      <x:c r="G192" s="2" t="str">
        <x:f>IF(A192="","",IF(COUNTIFS($A$5:A192,A192)&gt;1,"Duplicate",IF(D192="CANCELLED","Cancelled",IF(OR(E192="Missing",F192="Missing"),"Missing amount",IF(D192="COMPLETED","Include","Review status")))))</x:f>
      </x:c>
      <x:c r="H192" s="8" t="str">
        <x:f>IF(G192="Include",E192-F192,"")</x:f>
      </x:c>
    </x:row>
    <x:row r="193" ht="23" customHeight="1">
      <x:c r="A193" s="2" t="str">
        <x:f>IF('Raw export'!A193="","",UPPER(TRIM('Raw export'!A193)))</x:f>
      </x:c>
      <x:c r="B193" s="7" t="str">
        <x:f>IF(A193="","",DATE(VALUE(LEFT(TRIM('Raw export'!B193),4)),VALUE(MID(TRIM('Raw export'!B193),6,2)),VALUE(RIGHT(TRIM('Raw export'!B193),2))))</x:f>
      </x:c>
      <x:c r="C193" s="2" t="str">
        <x:f>IF(A193="","",UPPER(TRIM('Raw export'!C193)))</x:f>
      </x:c>
      <x:c r="D193" s="2" t="str">
        <x:f>IF(A193="","",UPPER(TRIM('Raw export'!D193)))</x:f>
      </x:c>
      <x:c r="E193" s="8" t="str">
        <x:f>IF(A193="","",IF('Raw export'!E193="","Missing",VALUE('Raw export'!E193)))</x:f>
      </x:c>
      <x:c r="F193" s="8" t="str">
        <x:f>IF(A193="","",IF('Raw export'!F193="","Missing",VALUE('Raw export'!F193)))</x:f>
      </x:c>
      <x:c r="G193" s="2" t="str">
        <x:f>IF(A193="","",IF(COUNTIFS($A$5:A193,A193)&gt;1,"Duplicate",IF(D193="CANCELLED","Cancelled",IF(OR(E193="Missing",F193="Missing"),"Missing amount",IF(D193="COMPLETED","Include","Review status")))))</x:f>
      </x:c>
      <x:c r="H193" s="8" t="str">
        <x:f>IF(G193="Include",E193-F193,"")</x:f>
      </x:c>
    </x:row>
    <x:row r="194" ht="23" customHeight="1">
      <x:c r="A194" s="2" t="str">
        <x:f>IF('Raw export'!A194="","",UPPER(TRIM('Raw export'!A194)))</x:f>
      </x:c>
      <x:c r="B194" s="7" t="str">
        <x:f>IF(A194="","",DATE(VALUE(LEFT(TRIM('Raw export'!B194),4)),VALUE(MID(TRIM('Raw export'!B194),6,2)),VALUE(RIGHT(TRIM('Raw export'!B194),2))))</x:f>
      </x:c>
      <x:c r="C194" s="2" t="str">
        <x:f>IF(A194="","",UPPER(TRIM('Raw export'!C194)))</x:f>
      </x:c>
      <x:c r="D194" s="2" t="str">
        <x:f>IF(A194="","",UPPER(TRIM('Raw export'!D194)))</x:f>
      </x:c>
      <x:c r="E194" s="8" t="str">
        <x:f>IF(A194="","",IF('Raw export'!E194="","Missing",VALUE('Raw export'!E194)))</x:f>
      </x:c>
      <x:c r="F194" s="8" t="str">
        <x:f>IF(A194="","",IF('Raw export'!F194="","Missing",VALUE('Raw export'!F194)))</x:f>
      </x:c>
      <x:c r="G194" s="2" t="str">
        <x:f>IF(A194="","",IF(COUNTIFS($A$5:A194,A194)&gt;1,"Duplicate",IF(D194="CANCELLED","Cancelled",IF(OR(E194="Missing",F194="Missing"),"Missing amount",IF(D194="COMPLETED","Include","Review status")))))</x:f>
      </x:c>
      <x:c r="H194" s="8" t="str">
        <x:f>IF(G194="Include",E194-F194,"")</x:f>
      </x:c>
    </x:row>
    <x:row r="195" ht="23" customHeight="1">
      <x:c r="A195" s="2" t="str">
        <x:f>IF('Raw export'!A195="","",UPPER(TRIM('Raw export'!A195)))</x:f>
      </x:c>
      <x:c r="B195" s="7" t="str">
        <x:f>IF(A195="","",DATE(VALUE(LEFT(TRIM('Raw export'!B195),4)),VALUE(MID(TRIM('Raw export'!B195),6,2)),VALUE(RIGHT(TRIM('Raw export'!B195),2))))</x:f>
      </x:c>
      <x:c r="C195" s="2" t="str">
        <x:f>IF(A195="","",UPPER(TRIM('Raw export'!C195)))</x:f>
      </x:c>
      <x:c r="D195" s="2" t="str">
        <x:f>IF(A195="","",UPPER(TRIM('Raw export'!D195)))</x:f>
      </x:c>
      <x:c r="E195" s="8" t="str">
        <x:f>IF(A195="","",IF('Raw export'!E195="","Missing",VALUE('Raw export'!E195)))</x:f>
      </x:c>
      <x:c r="F195" s="8" t="str">
        <x:f>IF(A195="","",IF('Raw export'!F195="","Missing",VALUE('Raw export'!F195)))</x:f>
      </x:c>
      <x:c r="G195" s="2" t="str">
        <x:f>IF(A195="","",IF(COUNTIFS($A$5:A195,A195)&gt;1,"Duplicate",IF(D195="CANCELLED","Cancelled",IF(OR(E195="Missing",F195="Missing"),"Missing amount",IF(D195="COMPLETED","Include","Review status")))))</x:f>
      </x:c>
      <x:c r="H195" s="8" t="str">
        <x:f>IF(G195="Include",E195-F195,"")</x:f>
      </x:c>
    </x:row>
    <x:row r="196" ht="23" customHeight="1">
      <x:c r="A196" s="2" t="str">
        <x:f>IF('Raw export'!A196="","",UPPER(TRIM('Raw export'!A196)))</x:f>
      </x:c>
      <x:c r="B196" s="7" t="str">
        <x:f>IF(A196="","",DATE(VALUE(LEFT(TRIM('Raw export'!B196),4)),VALUE(MID(TRIM('Raw export'!B196),6,2)),VALUE(RIGHT(TRIM('Raw export'!B196),2))))</x:f>
      </x:c>
      <x:c r="C196" s="2" t="str">
        <x:f>IF(A196="","",UPPER(TRIM('Raw export'!C196)))</x:f>
      </x:c>
      <x:c r="D196" s="2" t="str">
        <x:f>IF(A196="","",UPPER(TRIM('Raw export'!D196)))</x:f>
      </x:c>
      <x:c r="E196" s="8" t="str">
        <x:f>IF(A196="","",IF('Raw export'!E196="","Missing",VALUE('Raw export'!E196)))</x:f>
      </x:c>
      <x:c r="F196" s="8" t="str">
        <x:f>IF(A196="","",IF('Raw export'!F196="","Missing",VALUE('Raw export'!F196)))</x:f>
      </x:c>
      <x:c r="G196" s="2" t="str">
        <x:f>IF(A196="","",IF(COUNTIFS($A$5:A196,A196)&gt;1,"Duplicate",IF(D196="CANCELLED","Cancelled",IF(OR(E196="Missing",F196="Missing"),"Missing amount",IF(D196="COMPLETED","Include","Review status")))))</x:f>
      </x:c>
      <x:c r="H196" s="8" t="str">
        <x:f>IF(G196="Include",E196-F196,"")</x:f>
      </x:c>
    </x:row>
    <x:row r="197" ht="23" customHeight="1">
      <x:c r="A197" s="2" t="str">
        <x:f>IF('Raw export'!A197="","",UPPER(TRIM('Raw export'!A197)))</x:f>
      </x:c>
      <x:c r="B197" s="7" t="str">
        <x:f>IF(A197="","",DATE(VALUE(LEFT(TRIM('Raw export'!B197),4)),VALUE(MID(TRIM('Raw export'!B197),6,2)),VALUE(RIGHT(TRIM('Raw export'!B197),2))))</x:f>
      </x:c>
      <x:c r="C197" s="2" t="str">
        <x:f>IF(A197="","",UPPER(TRIM('Raw export'!C197)))</x:f>
      </x:c>
      <x:c r="D197" s="2" t="str">
        <x:f>IF(A197="","",UPPER(TRIM('Raw export'!D197)))</x:f>
      </x:c>
      <x:c r="E197" s="8" t="str">
        <x:f>IF(A197="","",IF('Raw export'!E197="","Missing",VALUE('Raw export'!E197)))</x:f>
      </x:c>
      <x:c r="F197" s="8" t="str">
        <x:f>IF(A197="","",IF('Raw export'!F197="","Missing",VALUE('Raw export'!F197)))</x:f>
      </x:c>
      <x:c r="G197" s="2" t="str">
        <x:f>IF(A197="","",IF(COUNTIFS($A$5:A197,A197)&gt;1,"Duplicate",IF(D197="CANCELLED","Cancelled",IF(OR(E197="Missing",F197="Missing"),"Missing amount",IF(D197="COMPLETED","Include","Review status")))))</x:f>
      </x:c>
      <x:c r="H197" s="8" t="str">
        <x:f>IF(G197="Include",E197-F197,"")</x:f>
      </x:c>
    </x:row>
    <x:row r="198" ht="23" customHeight="1">
      <x:c r="A198" s="2" t="str">
        <x:f>IF('Raw export'!A198="","",UPPER(TRIM('Raw export'!A198)))</x:f>
      </x:c>
      <x:c r="B198" s="7" t="str">
        <x:f>IF(A198="","",DATE(VALUE(LEFT(TRIM('Raw export'!B198),4)),VALUE(MID(TRIM('Raw export'!B198),6,2)),VALUE(RIGHT(TRIM('Raw export'!B198),2))))</x:f>
      </x:c>
      <x:c r="C198" s="2" t="str">
        <x:f>IF(A198="","",UPPER(TRIM('Raw export'!C198)))</x:f>
      </x:c>
      <x:c r="D198" s="2" t="str">
        <x:f>IF(A198="","",UPPER(TRIM('Raw export'!D198)))</x:f>
      </x:c>
      <x:c r="E198" s="8" t="str">
        <x:f>IF(A198="","",IF('Raw export'!E198="","Missing",VALUE('Raw export'!E198)))</x:f>
      </x:c>
      <x:c r="F198" s="8" t="str">
        <x:f>IF(A198="","",IF('Raw export'!F198="","Missing",VALUE('Raw export'!F198)))</x:f>
      </x:c>
      <x:c r="G198" s="2" t="str">
        <x:f>IF(A198="","",IF(COUNTIFS($A$5:A198,A198)&gt;1,"Duplicate",IF(D198="CANCELLED","Cancelled",IF(OR(E198="Missing",F198="Missing"),"Missing amount",IF(D198="COMPLETED","Include","Review status")))))</x:f>
      </x:c>
      <x:c r="H198" s="8" t="str">
        <x:f>IF(G198="Include",E198-F198,"")</x:f>
      </x:c>
    </x:row>
    <x:row r="199" ht="23" customHeight="1">
      <x:c r="A199" s="2" t="str">
        <x:f>IF('Raw export'!A199="","",UPPER(TRIM('Raw export'!A199)))</x:f>
      </x:c>
      <x:c r="B199" s="7" t="str">
        <x:f>IF(A199="","",DATE(VALUE(LEFT(TRIM('Raw export'!B199),4)),VALUE(MID(TRIM('Raw export'!B199),6,2)),VALUE(RIGHT(TRIM('Raw export'!B199),2))))</x:f>
      </x:c>
      <x:c r="C199" s="2" t="str">
        <x:f>IF(A199="","",UPPER(TRIM('Raw export'!C199)))</x:f>
      </x:c>
      <x:c r="D199" s="2" t="str">
        <x:f>IF(A199="","",UPPER(TRIM('Raw export'!D199)))</x:f>
      </x:c>
      <x:c r="E199" s="8" t="str">
        <x:f>IF(A199="","",IF('Raw export'!E199="","Missing",VALUE('Raw export'!E199)))</x:f>
      </x:c>
      <x:c r="F199" s="8" t="str">
        <x:f>IF(A199="","",IF('Raw export'!F199="","Missing",VALUE('Raw export'!F199)))</x:f>
      </x:c>
      <x:c r="G199" s="2" t="str">
        <x:f>IF(A199="","",IF(COUNTIFS($A$5:A199,A199)&gt;1,"Duplicate",IF(D199="CANCELLED","Cancelled",IF(OR(E199="Missing",F199="Missing"),"Missing amount",IF(D199="COMPLETED","Include","Review status")))))</x:f>
      </x:c>
      <x:c r="H199" s="8" t="str">
        <x:f>IF(G199="Include",E199-F199,"")</x:f>
      </x:c>
    </x:row>
    <x:row r="200" ht="23" customHeight="1">
      <x:c r="A200" s="2" t="str">
        <x:f>IF('Raw export'!A200="","",UPPER(TRIM('Raw export'!A200)))</x:f>
      </x:c>
      <x:c r="B200" s="7" t="str">
        <x:f>IF(A200="","",DATE(VALUE(LEFT(TRIM('Raw export'!B200),4)),VALUE(MID(TRIM('Raw export'!B200),6,2)),VALUE(RIGHT(TRIM('Raw export'!B200),2))))</x:f>
      </x:c>
      <x:c r="C200" s="2" t="str">
        <x:f>IF(A200="","",UPPER(TRIM('Raw export'!C200)))</x:f>
      </x:c>
      <x:c r="D200" s="2" t="str">
        <x:f>IF(A200="","",UPPER(TRIM('Raw export'!D200)))</x:f>
      </x:c>
      <x:c r="E200" s="8" t="str">
        <x:f>IF(A200="","",IF('Raw export'!E200="","Missing",VALUE('Raw export'!E200)))</x:f>
      </x:c>
      <x:c r="F200" s="8" t="str">
        <x:f>IF(A200="","",IF('Raw export'!F200="","Missing",VALUE('Raw export'!F200)))</x:f>
      </x:c>
      <x:c r="G200" s="2" t="str">
        <x:f>IF(A200="","",IF(COUNTIFS($A$5:A200,A200)&gt;1,"Duplicate",IF(D200="CANCELLED","Cancelled",IF(OR(E200="Missing",F200="Missing"),"Missing amount",IF(D200="COMPLETED","Include","Review status")))))</x:f>
      </x:c>
      <x:c r="H200" s="8" t="str">
        <x:f>IF(G200="Include",E200-F200,"")</x:f>
      </x:c>
    </x:row>
    <x:row r="201" ht="23" customHeight="1">
      <x:c r="A201" s="2" t="str">
        <x:f>IF('Raw export'!A201="","",UPPER(TRIM('Raw export'!A201)))</x:f>
      </x:c>
      <x:c r="B201" s="7" t="str">
        <x:f>IF(A201="","",DATE(VALUE(LEFT(TRIM('Raw export'!B201),4)),VALUE(MID(TRIM('Raw export'!B201),6,2)),VALUE(RIGHT(TRIM('Raw export'!B201),2))))</x:f>
      </x:c>
      <x:c r="C201" s="2" t="str">
        <x:f>IF(A201="","",UPPER(TRIM('Raw export'!C201)))</x:f>
      </x:c>
      <x:c r="D201" s="2" t="str">
        <x:f>IF(A201="","",UPPER(TRIM('Raw export'!D201)))</x:f>
      </x:c>
      <x:c r="E201" s="8" t="str">
        <x:f>IF(A201="","",IF('Raw export'!E201="","Missing",VALUE('Raw export'!E201)))</x:f>
      </x:c>
      <x:c r="F201" s="8" t="str">
        <x:f>IF(A201="","",IF('Raw export'!F201="","Missing",VALUE('Raw export'!F201)))</x:f>
      </x:c>
      <x:c r="G201" s="2" t="str">
        <x:f>IF(A201="","",IF(COUNTIFS($A$5:A201,A201)&gt;1,"Duplicate",IF(D201="CANCELLED","Cancelled",IF(OR(E201="Missing",F201="Missing"),"Missing amount",IF(D201="COMPLETED","Include","Review status")))))</x:f>
      </x:c>
      <x:c r="H201" s="8" t="str">
        <x:f>IF(G201="Include",E201-F201,"")</x:f>
      </x:c>
    </x:row>
    <x:row r="202" ht="23" customHeight="1">
      <x:c r="A202" s="2" t="str">
        <x:f>IF('Raw export'!A202="","",UPPER(TRIM('Raw export'!A202)))</x:f>
      </x:c>
      <x:c r="B202" s="7" t="str">
        <x:f>IF(A202="","",DATE(VALUE(LEFT(TRIM('Raw export'!B202),4)),VALUE(MID(TRIM('Raw export'!B202),6,2)),VALUE(RIGHT(TRIM('Raw export'!B202),2))))</x:f>
      </x:c>
      <x:c r="C202" s="2" t="str">
        <x:f>IF(A202="","",UPPER(TRIM('Raw export'!C202)))</x:f>
      </x:c>
      <x:c r="D202" s="2" t="str">
        <x:f>IF(A202="","",UPPER(TRIM('Raw export'!D202)))</x:f>
      </x:c>
      <x:c r="E202" s="8" t="str">
        <x:f>IF(A202="","",IF('Raw export'!E202="","Missing",VALUE('Raw export'!E202)))</x:f>
      </x:c>
      <x:c r="F202" s="8" t="str">
        <x:f>IF(A202="","",IF('Raw export'!F202="","Missing",VALUE('Raw export'!F202)))</x:f>
      </x:c>
      <x:c r="G202" s="2" t="str">
        <x:f>IF(A202="","",IF(COUNTIFS($A$5:A202,A202)&gt;1,"Duplicate",IF(D202="CANCELLED","Cancelled",IF(OR(E202="Missing",F202="Missing"),"Missing amount",IF(D202="COMPLETED","Include","Review status")))))</x:f>
      </x:c>
      <x:c r="H202" s="8" t="str">
        <x:f>IF(G202="Include",E202-F202,"")</x:f>
      </x:c>
    </x:row>
    <x:row r="203" ht="23" customHeight="1">
      <x:c r="A203" s="2" t="str">
        <x:f>IF('Raw export'!A203="","",UPPER(TRIM('Raw export'!A203)))</x:f>
      </x:c>
      <x:c r="B203" s="7" t="str">
        <x:f>IF(A203="","",DATE(VALUE(LEFT(TRIM('Raw export'!B203),4)),VALUE(MID(TRIM('Raw export'!B203),6,2)),VALUE(RIGHT(TRIM('Raw export'!B203),2))))</x:f>
      </x:c>
      <x:c r="C203" s="2" t="str">
        <x:f>IF(A203="","",UPPER(TRIM('Raw export'!C203)))</x:f>
      </x:c>
      <x:c r="D203" s="2" t="str">
        <x:f>IF(A203="","",UPPER(TRIM('Raw export'!D203)))</x:f>
      </x:c>
      <x:c r="E203" s="8" t="str">
        <x:f>IF(A203="","",IF('Raw export'!E203="","Missing",VALUE('Raw export'!E203)))</x:f>
      </x:c>
      <x:c r="F203" s="8" t="str">
        <x:f>IF(A203="","",IF('Raw export'!F203="","Missing",VALUE('Raw export'!F203)))</x:f>
      </x:c>
      <x:c r="G203" s="2" t="str">
        <x:f>IF(A203="","",IF(COUNTIFS($A$5:A203,A203)&gt;1,"Duplicate",IF(D203="CANCELLED","Cancelled",IF(OR(E203="Missing",F203="Missing"),"Missing amount",IF(D203="COMPLETED","Include","Review status")))))</x:f>
      </x:c>
      <x:c r="H203" s="8" t="str">
        <x:f>IF(G203="Include",E203-F203,"")</x:f>
      </x:c>
    </x:row>
    <x:row r="204" ht="23" customHeight="1">
      <x:c r="A204" s="2" t="str">
        <x:f>IF('Raw export'!A204="","",UPPER(TRIM('Raw export'!A204)))</x:f>
      </x:c>
      <x:c r="B204" s="7" t="str">
        <x:f>IF(A204="","",DATE(VALUE(LEFT(TRIM('Raw export'!B204),4)),VALUE(MID(TRIM('Raw export'!B204),6,2)),VALUE(RIGHT(TRIM('Raw export'!B204),2))))</x:f>
      </x:c>
      <x:c r="C204" s="2" t="str">
        <x:f>IF(A204="","",UPPER(TRIM('Raw export'!C204)))</x:f>
      </x:c>
      <x:c r="D204" s="2" t="str">
        <x:f>IF(A204="","",UPPER(TRIM('Raw export'!D204)))</x:f>
      </x:c>
      <x:c r="E204" s="8" t="str">
        <x:f>IF(A204="","",IF('Raw export'!E204="","Missing",VALUE('Raw export'!E204)))</x:f>
      </x:c>
      <x:c r="F204" s="8" t="str">
        <x:f>IF(A204="","",IF('Raw export'!F204="","Missing",VALUE('Raw export'!F204)))</x:f>
      </x:c>
      <x:c r="G204" s="2" t="str">
        <x:f>IF(A204="","",IF(COUNTIFS($A$5:A204,A204)&gt;1,"Duplicate",IF(D204="CANCELLED","Cancelled",IF(OR(E204="Missing",F204="Missing"),"Missing amount",IF(D204="COMPLETED","Include","Review status")))))</x:f>
      </x:c>
      <x:c r="H204" s="8" t="str">
        <x:f>IF(G204="Include",E204-F204,"")</x:f>
      </x:c>
    </x:row>
    <x:row r="205" ht="23" customHeight="1">
      <x:c r="A205" s="2" t="str">
        <x:f>IF('Raw export'!A205="","",UPPER(TRIM('Raw export'!A205)))</x:f>
      </x:c>
      <x:c r="B205" s="7" t="str">
        <x:f>IF(A205="","",DATE(VALUE(LEFT(TRIM('Raw export'!B205),4)),VALUE(MID(TRIM('Raw export'!B205),6,2)),VALUE(RIGHT(TRIM('Raw export'!B205),2))))</x:f>
      </x:c>
      <x:c r="C205" s="2" t="str">
        <x:f>IF(A205="","",UPPER(TRIM('Raw export'!C205)))</x:f>
      </x:c>
      <x:c r="D205" s="2" t="str">
        <x:f>IF(A205="","",UPPER(TRIM('Raw export'!D205)))</x:f>
      </x:c>
      <x:c r="E205" s="8" t="str">
        <x:f>IF(A205="","",IF('Raw export'!E205="","Missing",VALUE('Raw export'!E205)))</x:f>
      </x:c>
      <x:c r="F205" s="8" t="str">
        <x:f>IF(A205="","",IF('Raw export'!F205="","Missing",VALUE('Raw export'!F205)))</x:f>
      </x:c>
      <x:c r="G205" s="2" t="str">
        <x:f>IF(A205="","",IF(COUNTIFS($A$5:A205,A205)&gt;1,"Duplicate",IF(D205="CANCELLED","Cancelled",IF(OR(E205="Missing",F205="Missing"),"Missing amount",IF(D205="COMPLETED","Include","Review status")))))</x:f>
      </x:c>
      <x:c r="H205" s="8" t="str">
        <x:f>IF(G205="Include",E205-F205,"")</x:f>
      </x:c>
    </x:row>
    <x:row r="206" ht="23" customHeight="1">
      <x:c r="A206" s="2" t="str">
        <x:f>IF('Raw export'!A206="","",UPPER(TRIM('Raw export'!A206)))</x:f>
      </x:c>
      <x:c r="B206" s="7" t="str">
        <x:f>IF(A206="","",DATE(VALUE(LEFT(TRIM('Raw export'!B206),4)),VALUE(MID(TRIM('Raw export'!B206),6,2)),VALUE(RIGHT(TRIM('Raw export'!B206),2))))</x:f>
      </x:c>
      <x:c r="C206" s="2" t="str">
        <x:f>IF(A206="","",UPPER(TRIM('Raw export'!C206)))</x:f>
      </x:c>
      <x:c r="D206" s="2" t="str">
        <x:f>IF(A206="","",UPPER(TRIM('Raw export'!D206)))</x:f>
      </x:c>
      <x:c r="E206" s="8" t="str">
        <x:f>IF(A206="","",IF('Raw export'!E206="","Missing",VALUE('Raw export'!E206)))</x:f>
      </x:c>
      <x:c r="F206" s="8" t="str">
        <x:f>IF(A206="","",IF('Raw export'!F206="","Missing",VALUE('Raw export'!F206)))</x:f>
      </x:c>
      <x:c r="G206" s="2" t="str">
        <x:f>IF(A206="","",IF(COUNTIFS($A$5:A206,A206)&gt;1,"Duplicate",IF(D206="CANCELLED","Cancelled",IF(OR(E206="Missing",F206="Missing"),"Missing amount",IF(D206="COMPLETED","Include","Review status")))))</x:f>
      </x:c>
      <x:c r="H206" s="8" t="str">
        <x:f>IF(G206="Include",E206-F206,"")</x:f>
      </x:c>
    </x:row>
    <x:row r="207" ht="23" customHeight="1">
      <x:c r="A207" s="2" t="str">
        <x:f>IF('Raw export'!A207="","",UPPER(TRIM('Raw export'!A207)))</x:f>
      </x:c>
      <x:c r="B207" s="7" t="str">
        <x:f>IF(A207="","",DATE(VALUE(LEFT(TRIM('Raw export'!B207),4)),VALUE(MID(TRIM('Raw export'!B207),6,2)),VALUE(RIGHT(TRIM('Raw export'!B207),2))))</x:f>
      </x:c>
      <x:c r="C207" s="2" t="str">
        <x:f>IF(A207="","",UPPER(TRIM('Raw export'!C207)))</x:f>
      </x:c>
      <x:c r="D207" s="2" t="str">
        <x:f>IF(A207="","",UPPER(TRIM('Raw export'!D207)))</x:f>
      </x:c>
      <x:c r="E207" s="8" t="str">
        <x:f>IF(A207="","",IF('Raw export'!E207="","Missing",VALUE('Raw export'!E207)))</x:f>
      </x:c>
      <x:c r="F207" s="8" t="str">
        <x:f>IF(A207="","",IF('Raw export'!F207="","Missing",VALUE('Raw export'!F207)))</x:f>
      </x:c>
      <x:c r="G207" s="2" t="str">
        <x:f>IF(A207="","",IF(COUNTIFS($A$5:A207,A207)&gt;1,"Duplicate",IF(D207="CANCELLED","Cancelled",IF(OR(E207="Missing",F207="Missing"),"Missing amount",IF(D207="COMPLETED","Include","Review status")))))</x:f>
      </x:c>
      <x:c r="H207" s="8" t="str">
        <x:f>IF(G207="Include",E207-F207,"")</x:f>
      </x:c>
    </x:row>
    <x:row r="208" ht="23" customHeight="1">
      <x:c r="A208" s="2" t="str">
        <x:f>IF('Raw export'!A208="","",UPPER(TRIM('Raw export'!A208)))</x:f>
      </x:c>
      <x:c r="B208" s="7" t="str">
        <x:f>IF(A208="","",DATE(VALUE(LEFT(TRIM('Raw export'!B208),4)),VALUE(MID(TRIM('Raw export'!B208),6,2)),VALUE(RIGHT(TRIM('Raw export'!B208),2))))</x:f>
      </x:c>
      <x:c r="C208" s="2" t="str">
        <x:f>IF(A208="","",UPPER(TRIM('Raw export'!C208)))</x:f>
      </x:c>
      <x:c r="D208" s="2" t="str">
        <x:f>IF(A208="","",UPPER(TRIM('Raw export'!D208)))</x:f>
      </x:c>
      <x:c r="E208" s="8" t="str">
        <x:f>IF(A208="","",IF('Raw export'!E208="","Missing",VALUE('Raw export'!E208)))</x:f>
      </x:c>
      <x:c r="F208" s="8" t="str">
        <x:f>IF(A208="","",IF('Raw export'!F208="","Missing",VALUE('Raw export'!F208)))</x:f>
      </x:c>
      <x:c r="G208" s="2" t="str">
        <x:f>IF(A208="","",IF(COUNTIFS($A$5:A208,A208)&gt;1,"Duplicate",IF(D208="CANCELLED","Cancelled",IF(OR(E208="Missing",F208="Missing"),"Missing amount",IF(D208="COMPLETED","Include","Review status")))))</x:f>
      </x:c>
      <x:c r="H208" s="8" t="str">
        <x:f>IF(G208="Include",E208-F208,"")</x:f>
      </x:c>
    </x:row>
    <x:row r="209" ht="23" customHeight="1">
      <x:c r="A209" s="2" t="str">
        <x:f>IF('Raw export'!A209="","",UPPER(TRIM('Raw export'!A209)))</x:f>
      </x:c>
      <x:c r="B209" s="7" t="str">
        <x:f>IF(A209="","",DATE(VALUE(LEFT(TRIM('Raw export'!B209),4)),VALUE(MID(TRIM('Raw export'!B209),6,2)),VALUE(RIGHT(TRIM('Raw export'!B209),2))))</x:f>
      </x:c>
      <x:c r="C209" s="2" t="str">
        <x:f>IF(A209="","",UPPER(TRIM('Raw export'!C209)))</x:f>
      </x:c>
      <x:c r="D209" s="2" t="str">
        <x:f>IF(A209="","",UPPER(TRIM('Raw export'!D209)))</x:f>
      </x:c>
      <x:c r="E209" s="8" t="str">
        <x:f>IF(A209="","",IF('Raw export'!E209="","Missing",VALUE('Raw export'!E209)))</x:f>
      </x:c>
      <x:c r="F209" s="8" t="str">
        <x:f>IF(A209="","",IF('Raw export'!F209="","Missing",VALUE('Raw export'!F209)))</x:f>
      </x:c>
      <x:c r="G209" s="2" t="str">
        <x:f>IF(A209="","",IF(COUNTIFS($A$5:A209,A209)&gt;1,"Duplicate",IF(D209="CANCELLED","Cancelled",IF(OR(E209="Missing",F209="Missing"),"Missing amount",IF(D209="COMPLETED","Include","Review status")))))</x:f>
      </x:c>
      <x:c r="H209" s="8" t="str">
        <x:f>IF(G209="Include",E209-F209,"")</x:f>
      </x:c>
    </x:row>
    <x:row r="210" ht="23" customHeight="1">
      <x:c r="A210" s="2" t="str">
        <x:f>IF('Raw export'!A210="","",UPPER(TRIM('Raw export'!A210)))</x:f>
      </x:c>
      <x:c r="B210" s="7" t="str">
        <x:f>IF(A210="","",DATE(VALUE(LEFT(TRIM('Raw export'!B210),4)),VALUE(MID(TRIM('Raw export'!B210),6,2)),VALUE(RIGHT(TRIM('Raw export'!B210),2))))</x:f>
      </x:c>
      <x:c r="C210" s="2" t="str">
        <x:f>IF(A210="","",UPPER(TRIM('Raw export'!C210)))</x:f>
      </x:c>
      <x:c r="D210" s="2" t="str">
        <x:f>IF(A210="","",UPPER(TRIM('Raw export'!D210)))</x:f>
      </x:c>
      <x:c r="E210" s="8" t="str">
        <x:f>IF(A210="","",IF('Raw export'!E210="","Missing",VALUE('Raw export'!E210)))</x:f>
      </x:c>
      <x:c r="F210" s="8" t="str">
        <x:f>IF(A210="","",IF('Raw export'!F210="","Missing",VALUE('Raw export'!F210)))</x:f>
      </x:c>
      <x:c r="G210" s="2" t="str">
        <x:f>IF(A210="","",IF(COUNTIFS($A$5:A210,A210)&gt;1,"Duplicate",IF(D210="CANCELLED","Cancelled",IF(OR(E210="Missing",F210="Missing"),"Missing amount",IF(D210="COMPLETED","Include","Review status")))))</x:f>
      </x:c>
      <x:c r="H210" s="8" t="str">
        <x:f>IF(G210="Include",E210-F210,"")</x:f>
      </x:c>
    </x:row>
    <x:row r="211" ht="23" customHeight="1">
      <x:c r="A211" s="2" t="str">
        <x:f>IF('Raw export'!A211="","",UPPER(TRIM('Raw export'!A211)))</x:f>
      </x:c>
      <x:c r="B211" s="7" t="str">
        <x:f>IF(A211="","",DATE(VALUE(LEFT(TRIM('Raw export'!B211),4)),VALUE(MID(TRIM('Raw export'!B211),6,2)),VALUE(RIGHT(TRIM('Raw export'!B211),2))))</x:f>
      </x:c>
      <x:c r="C211" s="2" t="str">
        <x:f>IF(A211="","",UPPER(TRIM('Raw export'!C211)))</x:f>
      </x:c>
      <x:c r="D211" s="2" t="str">
        <x:f>IF(A211="","",UPPER(TRIM('Raw export'!D211)))</x:f>
      </x:c>
      <x:c r="E211" s="8" t="str">
        <x:f>IF(A211="","",IF('Raw export'!E211="","Missing",VALUE('Raw export'!E211)))</x:f>
      </x:c>
      <x:c r="F211" s="8" t="str">
        <x:f>IF(A211="","",IF('Raw export'!F211="","Missing",VALUE('Raw export'!F211)))</x:f>
      </x:c>
      <x:c r="G211" s="2" t="str">
        <x:f>IF(A211="","",IF(COUNTIFS($A$5:A211,A211)&gt;1,"Duplicate",IF(D211="CANCELLED","Cancelled",IF(OR(E211="Missing",F211="Missing"),"Missing amount",IF(D211="COMPLETED","Include","Review status")))))</x:f>
      </x:c>
      <x:c r="H211" s="8" t="str">
        <x:f>IF(G211="Include",E211-F211,"")</x:f>
      </x:c>
    </x:row>
    <x:row r="212" ht="23" customHeight="1">
      <x:c r="A212" s="2" t="str">
        <x:f>IF('Raw export'!A212="","",UPPER(TRIM('Raw export'!A212)))</x:f>
      </x:c>
      <x:c r="B212" s="7" t="str">
        <x:f>IF(A212="","",DATE(VALUE(LEFT(TRIM('Raw export'!B212),4)),VALUE(MID(TRIM('Raw export'!B212),6,2)),VALUE(RIGHT(TRIM('Raw export'!B212),2))))</x:f>
      </x:c>
      <x:c r="C212" s="2" t="str">
        <x:f>IF(A212="","",UPPER(TRIM('Raw export'!C212)))</x:f>
      </x:c>
      <x:c r="D212" s="2" t="str">
        <x:f>IF(A212="","",UPPER(TRIM('Raw export'!D212)))</x:f>
      </x:c>
      <x:c r="E212" s="8" t="str">
        <x:f>IF(A212="","",IF('Raw export'!E212="","Missing",VALUE('Raw export'!E212)))</x:f>
      </x:c>
      <x:c r="F212" s="8" t="str">
        <x:f>IF(A212="","",IF('Raw export'!F212="","Missing",VALUE('Raw export'!F212)))</x:f>
      </x:c>
      <x:c r="G212" s="2" t="str">
        <x:f>IF(A212="","",IF(COUNTIFS($A$5:A212,A212)&gt;1,"Duplicate",IF(D212="CANCELLED","Cancelled",IF(OR(E212="Missing",F212="Missing"),"Missing amount",IF(D212="COMPLETED","Include","Review status")))))</x:f>
      </x:c>
      <x:c r="H212" s="8" t="str">
        <x:f>IF(G212="Include",E212-F212,"")</x:f>
      </x:c>
    </x:row>
    <x:row r="213" ht="23" customHeight="1">
      <x:c r="A213" s="2" t="str">
        <x:f>IF('Raw export'!A213="","",UPPER(TRIM('Raw export'!A213)))</x:f>
      </x:c>
      <x:c r="B213" s="7" t="str">
        <x:f>IF(A213="","",DATE(VALUE(LEFT(TRIM('Raw export'!B213),4)),VALUE(MID(TRIM('Raw export'!B213),6,2)),VALUE(RIGHT(TRIM('Raw export'!B213),2))))</x:f>
      </x:c>
      <x:c r="C213" s="2" t="str">
        <x:f>IF(A213="","",UPPER(TRIM('Raw export'!C213)))</x:f>
      </x:c>
      <x:c r="D213" s="2" t="str">
        <x:f>IF(A213="","",UPPER(TRIM('Raw export'!D213)))</x:f>
      </x:c>
      <x:c r="E213" s="8" t="str">
        <x:f>IF(A213="","",IF('Raw export'!E213="","Missing",VALUE('Raw export'!E213)))</x:f>
      </x:c>
      <x:c r="F213" s="8" t="str">
        <x:f>IF(A213="","",IF('Raw export'!F213="","Missing",VALUE('Raw export'!F213)))</x:f>
      </x:c>
      <x:c r="G213" s="2" t="str">
        <x:f>IF(A213="","",IF(COUNTIFS($A$5:A213,A213)&gt;1,"Duplicate",IF(D213="CANCELLED","Cancelled",IF(OR(E213="Missing",F213="Missing"),"Missing amount",IF(D213="COMPLETED","Include","Review status")))))</x:f>
      </x:c>
      <x:c r="H213" s="8" t="str">
        <x:f>IF(G213="Include",E213-F213,"")</x:f>
      </x:c>
    </x:row>
    <x:row r="214" ht="23" customHeight="1">
      <x:c r="A214" s="2" t="str">
        <x:f>IF('Raw export'!A214="","",UPPER(TRIM('Raw export'!A214)))</x:f>
      </x:c>
      <x:c r="B214" s="7" t="str">
        <x:f>IF(A214="","",DATE(VALUE(LEFT(TRIM('Raw export'!B214),4)),VALUE(MID(TRIM('Raw export'!B214),6,2)),VALUE(RIGHT(TRIM('Raw export'!B214),2))))</x:f>
      </x:c>
      <x:c r="C214" s="2" t="str">
        <x:f>IF(A214="","",UPPER(TRIM('Raw export'!C214)))</x:f>
      </x:c>
      <x:c r="D214" s="2" t="str">
        <x:f>IF(A214="","",UPPER(TRIM('Raw export'!D214)))</x:f>
      </x:c>
      <x:c r="E214" s="8" t="str">
        <x:f>IF(A214="","",IF('Raw export'!E214="","Missing",VALUE('Raw export'!E214)))</x:f>
      </x:c>
      <x:c r="F214" s="8" t="str">
        <x:f>IF(A214="","",IF('Raw export'!F214="","Missing",VALUE('Raw export'!F214)))</x:f>
      </x:c>
      <x:c r="G214" s="2" t="str">
        <x:f>IF(A214="","",IF(COUNTIFS($A$5:A214,A214)&gt;1,"Duplicate",IF(D214="CANCELLED","Cancelled",IF(OR(E214="Missing",F214="Missing"),"Missing amount",IF(D214="COMPLETED","Include","Review status")))))</x:f>
      </x:c>
      <x:c r="H214" s="8" t="str">
        <x:f>IF(G214="Include",E214-F214,"")</x:f>
      </x:c>
    </x:row>
    <x:row r="215" ht="23" customHeight="1">
      <x:c r="A215" s="2" t="str">
        <x:f>IF('Raw export'!A215="","",UPPER(TRIM('Raw export'!A215)))</x:f>
      </x:c>
      <x:c r="B215" s="7" t="str">
        <x:f>IF(A215="","",DATE(VALUE(LEFT(TRIM('Raw export'!B215),4)),VALUE(MID(TRIM('Raw export'!B215),6,2)),VALUE(RIGHT(TRIM('Raw export'!B215),2))))</x:f>
      </x:c>
      <x:c r="C215" s="2" t="str">
        <x:f>IF(A215="","",UPPER(TRIM('Raw export'!C215)))</x:f>
      </x:c>
      <x:c r="D215" s="2" t="str">
        <x:f>IF(A215="","",UPPER(TRIM('Raw export'!D215)))</x:f>
      </x:c>
      <x:c r="E215" s="8" t="str">
        <x:f>IF(A215="","",IF('Raw export'!E215="","Missing",VALUE('Raw export'!E215)))</x:f>
      </x:c>
      <x:c r="F215" s="8" t="str">
        <x:f>IF(A215="","",IF('Raw export'!F215="","Missing",VALUE('Raw export'!F215)))</x:f>
      </x:c>
      <x:c r="G215" s="2" t="str">
        <x:f>IF(A215="","",IF(COUNTIFS($A$5:A215,A215)&gt;1,"Duplicate",IF(D215="CANCELLED","Cancelled",IF(OR(E215="Missing",F215="Missing"),"Missing amount",IF(D215="COMPLETED","Include","Review status")))))</x:f>
      </x:c>
      <x:c r="H215" s="8" t="str">
        <x:f>IF(G215="Include",E215-F215,"")</x:f>
      </x:c>
    </x:row>
    <x:row r="216" ht="23" customHeight="1">
      <x:c r="A216" s="2" t="str">
        <x:f>IF('Raw export'!A216="","",UPPER(TRIM('Raw export'!A216)))</x:f>
      </x:c>
      <x:c r="B216" s="7" t="str">
        <x:f>IF(A216="","",DATE(VALUE(LEFT(TRIM('Raw export'!B216),4)),VALUE(MID(TRIM('Raw export'!B216),6,2)),VALUE(RIGHT(TRIM('Raw export'!B216),2))))</x:f>
      </x:c>
      <x:c r="C216" s="2" t="str">
        <x:f>IF(A216="","",UPPER(TRIM('Raw export'!C216)))</x:f>
      </x:c>
      <x:c r="D216" s="2" t="str">
        <x:f>IF(A216="","",UPPER(TRIM('Raw export'!D216)))</x:f>
      </x:c>
      <x:c r="E216" s="8" t="str">
        <x:f>IF(A216="","",IF('Raw export'!E216="","Missing",VALUE('Raw export'!E216)))</x:f>
      </x:c>
      <x:c r="F216" s="8" t="str">
        <x:f>IF(A216="","",IF('Raw export'!F216="","Missing",VALUE('Raw export'!F216)))</x:f>
      </x:c>
      <x:c r="G216" s="2" t="str">
        <x:f>IF(A216="","",IF(COUNTIFS($A$5:A216,A216)&gt;1,"Duplicate",IF(D216="CANCELLED","Cancelled",IF(OR(E216="Missing",F216="Missing"),"Missing amount",IF(D216="COMPLETED","Include","Review status")))))</x:f>
      </x:c>
      <x:c r="H216" s="8" t="str">
        <x:f>IF(G216="Include",E216-F216,"")</x:f>
      </x:c>
    </x:row>
    <x:row r="217" ht="23" customHeight="1">
      <x:c r="A217" s="2" t="str">
        <x:f>IF('Raw export'!A217="","",UPPER(TRIM('Raw export'!A217)))</x:f>
      </x:c>
      <x:c r="B217" s="7" t="str">
        <x:f>IF(A217="","",DATE(VALUE(LEFT(TRIM('Raw export'!B217),4)),VALUE(MID(TRIM('Raw export'!B217),6,2)),VALUE(RIGHT(TRIM('Raw export'!B217),2))))</x:f>
      </x:c>
      <x:c r="C217" s="2" t="str">
        <x:f>IF(A217="","",UPPER(TRIM('Raw export'!C217)))</x:f>
      </x:c>
      <x:c r="D217" s="2" t="str">
        <x:f>IF(A217="","",UPPER(TRIM('Raw export'!D217)))</x:f>
      </x:c>
      <x:c r="E217" s="8" t="str">
        <x:f>IF(A217="","",IF('Raw export'!E217="","Missing",VALUE('Raw export'!E217)))</x:f>
      </x:c>
      <x:c r="F217" s="8" t="str">
        <x:f>IF(A217="","",IF('Raw export'!F217="","Missing",VALUE('Raw export'!F217)))</x:f>
      </x:c>
      <x:c r="G217" s="2" t="str">
        <x:f>IF(A217="","",IF(COUNTIFS($A$5:A217,A217)&gt;1,"Duplicate",IF(D217="CANCELLED","Cancelled",IF(OR(E217="Missing",F217="Missing"),"Missing amount",IF(D217="COMPLETED","Include","Review status")))))</x:f>
      </x:c>
      <x:c r="H217" s="8" t="str">
        <x:f>IF(G217="Include",E217-F217,"")</x:f>
      </x:c>
    </x:row>
    <x:row r="218" ht="23" customHeight="1">
      <x:c r="A218" s="2" t="str">
        <x:f>IF('Raw export'!A218="","",UPPER(TRIM('Raw export'!A218)))</x:f>
      </x:c>
      <x:c r="B218" s="7" t="str">
        <x:f>IF(A218="","",DATE(VALUE(LEFT(TRIM('Raw export'!B218),4)),VALUE(MID(TRIM('Raw export'!B218),6,2)),VALUE(RIGHT(TRIM('Raw export'!B218),2))))</x:f>
      </x:c>
      <x:c r="C218" s="2" t="str">
        <x:f>IF(A218="","",UPPER(TRIM('Raw export'!C218)))</x:f>
      </x:c>
      <x:c r="D218" s="2" t="str">
        <x:f>IF(A218="","",UPPER(TRIM('Raw export'!D218)))</x:f>
      </x:c>
      <x:c r="E218" s="8" t="str">
        <x:f>IF(A218="","",IF('Raw export'!E218="","Missing",VALUE('Raw export'!E218)))</x:f>
      </x:c>
      <x:c r="F218" s="8" t="str">
        <x:f>IF(A218="","",IF('Raw export'!F218="","Missing",VALUE('Raw export'!F218)))</x:f>
      </x:c>
      <x:c r="G218" s="2" t="str">
        <x:f>IF(A218="","",IF(COUNTIFS($A$5:A218,A218)&gt;1,"Duplicate",IF(D218="CANCELLED","Cancelled",IF(OR(E218="Missing",F218="Missing"),"Missing amount",IF(D218="COMPLETED","Include","Review status")))))</x:f>
      </x:c>
      <x:c r="H218" s="8" t="str">
        <x:f>IF(G218="Include",E218-F218,"")</x:f>
      </x:c>
    </x:row>
    <x:row r="219" ht="23" customHeight="1">
      <x:c r="A219" s="2" t="str">
        <x:f>IF('Raw export'!A219="","",UPPER(TRIM('Raw export'!A219)))</x:f>
      </x:c>
      <x:c r="B219" s="7" t="str">
        <x:f>IF(A219="","",DATE(VALUE(LEFT(TRIM('Raw export'!B219),4)),VALUE(MID(TRIM('Raw export'!B219),6,2)),VALUE(RIGHT(TRIM('Raw export'!B219),2))))</x:f>
      </x:c>
      <x:c r="C219" s="2" t="str">
        <x:f>IF(A219="","",UPPER(TRIM('Raw export'!C219)))</x:f>
      </x:c>
      <x:c r="D219" s="2" t="str">
        <x:f>IF(A219="","",UPPER(TRIM('Raw export'!D219)))</x:f>
      </x:c>
      <x:c r="E219" s="8" t="str">
        <x:f>IF(A219="","",IF('Raw export'!E219="","Missing",VALUE('Raw export'!E219)))</x:f>
      </x:c>
      <x:c r="F219" s="8" t="str">
        <x:f>IF(A219="","",IF('Raw export'!F219="","Missing",VALUE('Raw export'!F219)))</x:f>
      </x:c>
      <x:c r="G219" s="2" t="str">
        <x:f>IF(A219="","",IF(COUNTIFS($A$5:A219,A219)&gt;1,"Duplicate",IF(D219="CANCELLED","Cancelled",IF(OR(E219="Missing",F219="Missing"),"Missing amount",IF(D219="COMPLETED","Include","Review status")))))</x:f>
      </x:c>
      <x:c r="H219" s="8" t="str">
        <x:f>IF(G219="Include",E219-F219,"")</x:f>
      </x:c>
    </x:row>
    <x:row r="220" ht="23" customHeight="1">
      <x:c r="A220" s="2" t="str">
        <x:f>IF('Raw export'!A220="","",UPPER(TRIM('Raw export'!A220)))</x:f>
      </x:c>
      <x:c r="B220" s="7" t="str">
        <x:f>IF(A220="","",DATE(VALUE(LEFT(TRIM('Raw export'!B220),4)),VALUE(MID(TRIM('Raw export'!B220),6,2)),VALUE(RIGHT(TRIM('Raw export'!B220),2))))</x:f>
      </x:c>
      <x:c r="C220" s="2" t="str">
        <x:f>IF(A220="","",UPPER(TRIM('Raw export'!C220)))</x:f>
      </x:c>
      <x:c r="D220" s="2" t="str">
        <x:f>IF(A220="","",UPPER(TRIM('Raw export'!D220)))</x:f>
      </x:c>
      <x:c r="E220" s="8" t="str">
        <x:f>IF(A220="","",IF('Raw export'!E220="","Missing",VALUE('Raw export'!E220)))</x:f>
      </x:c>
      <x:c r="F220" s="8" t="str">
        <x:f>IF(A220="","",IF('Raw export'!F220="","Missing",VALUE('Raw export'!F220)))</x:f>
      </x:c>
      <x:c r="G220" s="2" t="str">
        <x:f>IF(A220="","",IF(COUNTIFS($A$5:A220,A220)&gt;1,"Duplicate",IF(D220="CANCELLED","Cancelled",IF(OR(E220="Missing",F220="Missing"),"Missing amount",IF(D220="COMPLETED","Include","Review status")))))</x:f>
      </x:c>
      <x:c r="H220" s="8" t="str">
        <x:f>IF(G220="Include",E220-F220,"")</x:f>
      </x:c>
    </x:row>
    <x:row r="221" ht="23" customHeight="1">
      <x:c r="A221" s="2" t="str">
        <x:f>IF('Raw export'!A221="","",UPPER(TRIM('Raw export'!A221)))</x:f>
      </x:c>
      <x:c r="B221" s="7" t="str">
        <x:f>IF(A221="","",DATE(VALUE(LEFT(TRIM('Raw export'!B221),4)),VALUE(MID(TRIM('Raw export'!B221),6,2)),VALUE(RIGHT(TRIM('Raw export'!B221),2))))</x:f>
      </x:c>
      <x:c r="C221" s="2" t="str">
        <x:f>IF(A221="","",UPPER(TRIM('Raw export'!C221)))</x:f>
      </x:c>
      <x:c r="D221" s="2" t="str">
        <x:f>IF(A221="","",UPPER(TRIM('Raw export'!D221)))</x:f>
      </x:c>
      <x:c r="E221" s="8" t="str">
        <x:f>IF(A221="","",IF('Raw export'!E221="","Missing",VALUE('Raw export'!E221)))</x:f>
      </x:c>
      <x:c r="F221" s="8" t="str">
        <x:f>IF(A221="","",IF('Raw export'!F221="","Missing",VALUE('Raw export'!F221)))</x:f>
      </x:c>
      <x:c r="G221" s="2" t="str">
        <x:f>IF(A221="","",IF(COUNTIFS($A$5:A221,A221)&gt;1,"Duplicate",IF(D221="CANCELLED","Cancelled",IF(OR(E221="Missing",F221="Missing"),"Missing amount",IF(D221="COMPLETED","Include","Review status")))))</x:f>
      </x:c>
      <x:c r="H221" s="8" t="str">
        <x:f>IF(G221="Include",E221-F221,"")</x:f>
      </x:c>
    </x:row>
    <x:row r="222" ht="23" customHeight="1">
      <x:c r="A222" s="2" t="str">
        <x:f>IF('Raw export'!A222="","",UPPER(TRIM('Raw export'!A222)))</x:f>
      </x:c>
      <x:c r="B222" s="7" t="str">
        <x:f>IF(A222="","",DATE(VALUE(LEFT(TRIM('Raw export'!B222),4)),VALUE(MID(TRIM('Raw export'!B222),6,2)),VALUE(RIGHT(TRIM('Raw export'!B222),2))))</x:f>
      </x:c>
      <x:c r="C222" s="2" t="str">
        <x:f>IF(A222="","",UPPER(TRIM('Raw export'!C222)))</x:f>
      </x:c>
      <x:c r="D222" s="2" t="str">
        <x:f>IF(A222="","",UPPER(TRIM('Raw export'!D222)))</x:f>
      </x:c>
      <x:c r="E222" s="8" t="str">
        <x:f>IF(A222="","",IF('Raw export'!E222="","Missing",VALUE('Raw export'!E222)))</x:f>
      </x:c>
      <x:c r="F222" s="8" t="str">
        <x:f>IF(A222="","",IF('Raw export'!F222="","Missing",VALUE('Raw export'!F222)))</x:f>
      </x:c>
      <x:c r="G222" s="2" t="str">
        <x:f>IF(A222="","",IF(COUNTIFS($A$5:A222,A222)&gt;1,"Duplicate",IF(D222="CANCELLED","Cancelled",IF(OR(E222="Missing",F222="Missing"),"Missing amount",IF(D222="COMPLETED","Include","Review status")))))</x:f>
      </x:c>
      <x:c r="H222" s="8" t="str">
        <x:f>IF(G222="Include",E222-F222,"")</x:f>
      </x:c>
    </x:row>
    <x:row r="223" ht="23" customHeight="1">
      <x:c r="A223" s="2" t="str">
        <x:f>IF('Raw export'!A223="","",UPPER(TRIM('Raw export'!A223)))</x:f>
      </x:c>
      <x:c r="B223" s="7" t="str">
        <x:f>IF(A223="","",DATE(VALUE(LEFT(TRIM('Raw export'!B223),4)),VALUE(MID(TRIM('Raw export'!B223),6,2)),VALUE(RIGHT(TRIM('Raw export'!B223),2))))</x:f>
      </x:c>
      <x:c r="C223" s="2" t="str">
        <x:f>IF(A223="","",UPPER(TRIM('Raw export'!C223)))</x:f>
      </x:c>
      <x:c r="D223" s="2" t="str">
        <x:f>IF(A223="","",UPPER(TRIM('Raw export'!D223)))</x:f>
      </x:c>
      <x:c r="E223" s="8" t="str">
        <x:f>IF(A223="","",IF('Raw export'!E223="","Missing",VALUE('Raw export'!E223)))</x:f>
      </x:c>
      <x:c r="F223" s="8" t="str">
        <x:f>IF(A223="","",IF('Raw export'!F223="","Missing",VALUE('Raw export'!F223)))</x:f>
      </x:c>
      <x:c r="G223" s="2" t="str">
        <x:f>IF(A223="","",IF(COUNTIFS($A$5:A223,A223)&gt;1,"Duplicate",IF(D223="CANCELLED","Cancelled",IF(OR(E223="Missing",F223="Missing"),"Missing amount",IF(D223="COMPLETED","Include","Review status")))))</x:f>
      </x:c>
      <x:c r="H223" s="8" t="str">
        <x:f>IF(G223="Include",E223-F223,"")</x:f>
      </x:c>
    </x:row>
    <x:row r="224" ht="23" customHeight="1">
      <x:c r="A224" s="2" t="str">
        <x:f>IF('Raw export'!A224="","",UPPER(TRIM('Raw export'!A224)))</x:f>
      </x:c>
      <x:c r="B224" s="7" t="str">
        <x:f>IF(A224="","",DATE(VALUE(LEFT(TRIM('Raw export'!B224),4)),VALUE(MID(TRIM('Raw export'!B224),6,2)),VALUE(RIGHT(TRIM('Raw export'!B224),2))))</x:f>
      </x:c>
      <x:c r="C224" s="2" t="str">
        <x:f>IF(A224="","",UPPER(TRIM('Raw export'!C224)))</x:f>
      </x:c>
      <x:c r="D224" s="2" t="str">
        <x:f>IF(A224="","",UPPER(TRIM('Raw export'!D224)))</x:f>
      </x:c>
      <x:c r="E224" s="8" t="str">
        <x:f>IF(A224="","",IF('Raw export'!E224="","Missing",VALUE('Raw export'!E224)))</x:f>
      </x:c>
      <x:c r="F224" s="8" t="str">
        <x:f>IF(A224="","",IF('Raw export'!F224="","Missing",VALUE('Raw export'!F224)))</x:f>
      </x:c>
      <x:c r="G224" s="2" t="str">
        <x:f>IF(A224="","",IF(COUNTIFS($A$5:A224,A224)&gt;1,"Duplicate",IF(D224="CANCELLED","Cancelled",IF(OR(E224="Missing",F224="Missing"),"Missing amount",IF(D224="COMPLETED","Include","Review status")))))</x:f>
      </x:c>
      <x:c r="H224" s="8" t="str">
        <x:f>IF(G224="Include",E224-F224,"")</x:f>
      </x:c>
    </x:row>
    <x:row r="225" ht="23" customHeight="1">
      <x:c r="A225" s="2" t="str">
        <x:f>IF('Raw export'!A225="","",UPPER(TRIM('Raw export'!A225)))</x:f>
      </x:c>
      <x:c r="B225" s="7" t="str">
        <x:f>IF(A225="","",DATE(VALUE(LEFT(TRIM('Raw export'!B225),4)),VALUE(MID(TRIM('Raw export'!B225),6,2)),VALUE(RIGHT(TRIM('Raw export'!B225),2))))</x:f>
      </x:c>
      <x:c r="C225" s="2" t="str">
        <x:f>IF(A225="","",UPPER(TRIM('Raw export'!C225)))</x:f>
      </x:c>
      <x:c r="D225" s="2" t="str">
        <x:f>IF(A225="","",UPPER(TRIM('Raw export'!D225)))</x:f>
      </x:c>
      <x:c r="E225" s="8" t="str">
        <x:f>IF(A225="","",IF('Raw export'!E225="","Missing",VALUE('Raw export'!E225)))</x:f>
      </x:c>
      <x:c r="F225" s="8" t="str">
        <x:f>IF(A225="","",IF('Raw export'!F225="","Missing",VALUE('Raw export'!F225)))</x:f>
      </x:c>
      <x:c r="G225" s="2" t="str">
        <x:f>IF(A225="","",IF(COUNTIFS($A$5:A225,A225)&gt;1,"Duplicate",IF(D225="CANCELLED","Cancelled",IF(OR(E225="Missing",F225="Missing"),"Missing amount",IF(D225="COMPLETED","Include","Review status")))))</x:f>
      </x:c>
      <x:c r="H225" s="8" t="str">
        <x:f>IF(G225="Include",E225-F225,"")</x:f>
      </x:c>
    </x:row>
    <x:row r="226" ht="23" customHeight="1">
      <x:c r="A226" s="2" t="str">
        <x:f>IF('Raw export'!A226="","",UPPER(TRIM('Raw export'!A226)))</x:f>
      </x:c>
      <x:c r="B226" s="7" t="str">
        <x:f>IF(A226="","",DATE(VALUE(LEFT(TRIM('Raw export'!B226),4)),VALUE(MID(TRIM('Raw export'!B226),6,2)),VALUE(RIGHT(TRIM('Raw export'!B226),2))))</x:f>
      </x:c>
      <x:c r="C226" s="2" t="str">
        <x:f>IF(A226="","",UPPER(TRIM('Raw export'!C226)))</x:f>
      </x:c>
      <x:c r="D226" s="2" t="str">
        <x:f>IF(A226="","",UPPER(TRIM('Raw export'!D226)))</x:f>
      </x:c>
      <x:c r="E226" s="8" t="str">
        <x:f>IF(A226="","",IF('Raw export'!E226="","Missing",VALUE('Raw export'!E226)))</x:f>
      </x:c>
      <x:c r="F226" s="8" t="str">
        <x:f>IF(A226="","",IF('Raw export'!F226="","Missing",VALUE('Raw export'!F226)))</x:f>
      </x:c>
      <x:c r="G226" s="2" t="str">
        <x:f>IF(A226="","",IF(COUNTIFS($A$5:A226,A226)&gt;1,"Duplicate",IF(D226="CANCELLED","Cancelled",IF(OR(E226="Missing",F226="Missing"),"Missing amount",IF(D226="COMPLETED","Include","Review status")))))</x:f>
      </x:c>
      <x:c r="H226" s="8" t="str">
        <x:f>IF(G226="Include",E226-F226,"")</x:f>
      </x:c>
    </x:row>
    <x:row r="227" ht="23" customHeight="1">
      <x:c r="A227" s="2" t="str">
        <x:f>IF('Raw export'!A227="","",UPPER(TRIM('Raw export'!A227)))</x:f>
      </x:c>
      <x:c r="B227" s="7" t="str">
        <x:f>IF(A227="","",DATE(VALUE(LEFT(TRIM('Raw export'!B227),4)),VALUE(MID(TRIM('Raw export'!B227),6,2)),VALUE(RIGHT(TRIM('Raw export'!B227),2))))</x:f>
      </x:c>
      <x:c r="C227" s="2" t="str">
        <x:f>IF(A227="","",UPPER(TRIM('Raw export'!C227)))</x:f>
      </x:c>
      <x:c r="D227" s="2" t="str">
        <x:f>IF(A227="","",UPPER(TRIM('Raw export'!D227)))</x:f>
      </x:c>
      <x:c r="E227" s="8" t="str">
        <x:f>IF(A227="","",IF('Raw export'!E227="","Missing",VALUE('Raw export'!E227)))</x:f>
      </x:c>
      <x:c r="F227" s="8" t="str">
        <x:f>IF(A227="","",IF('Raw export'!F227="","Missing",VALUE('Raw export'!F227)))</x:f>
      </x:c>
      <x:c r="G227" s="2" t="str">
        <x:f>IF(A227="","",IF(COUNTIFS($A$5:A227,A227)&gt;1,"Duplicate",IF(D227="CANCELLED","Cancelled",IF(OR(E227="Missing",F227="Missing"),"Missing amount",IF(D227="COMPLETED","Include","Review status")))))</x:f>
      </x:c>
      <x:c r="H227" s="8" t="str">
        <x:f>IF(G227="Include",E227-F227,"")</x:f>
      </x:c>
    </x:row>
    <x:row r="228" ht="23" customHeight="1">
      <x:c r="A228" s="2" t="str">
        <x:f>IF('Raw export'!A228="","",UPPER(TRIM('Raw export'!A228)))</x:f>
      </x:c>
      <x:c r="B228" s="7" t="str">
        <x:f>IF(A228="","",DATE(VALUE(LEFT(TRIM('Raw export'!B228),4)),VALUE(MID(TRIM('Raw export'!B228),6,2)),VALUE(RIGHT(TRIM('Raw export'!B228),2))))</x:f>
      </x:c>
      <x:c r="C228" s="2" t="str">
        <x:f>IF(A228="","",UPPER(TRIM('Raw export'!C228)))</x:f>
      </x:c>
      <x:c r="D228" s="2" t="str">
        <x:f>IF(A228="","",UPPER(TRIM('Raw export'!D228)))</x:f>
      </x:c>
      <x:c r="E228" s="8" t="str">
        <x:f>IF(A228="","",IF('Raw export'!E228="","Missing",VALUE('Raw export'!E228)))</x:f>
      </x:c>
      <x:c r="F228" s="8" t="str">
        <x:f>IF(A228="","",IF('Raw export'!F228="","Missing",VALUE('Raw export'!F228)))</x:f>
      </x:c>
      <x:c r="G228" s="2" t="str">
        <x:f>IF(A228="","",IF(COUNTIFS($A$5:A228,A228)&gt;1,"Duplicate",IF(D228="CANCELLED","Cancelled",IF(OR(E228="Missing",F228="Missing"),"Missing amount",IF(D228="COMPLETED","Include","Review status")))))</x:f>
      </x:c>
      <x:c r="H228" s="8" t="str">
        <x:f>IF(G228="Include",E228-F228,"")</x:f>
      </x:c>
    </x:row>
    <x:row r="229" ht="23" customHeight="1">
      <x:c r="A229" s="2" t="str">
        <x:f>IF('Raw export'!A229="","",UPPER(TRIM('Raw export'!A229)))</x:f>
      </x:c>
      <x:c r="B229" s="7" t="str">
        <x:f>IF(A229="","",DATE(VALUE(LEFT(TRIM('Raw export'!B229),4)),VALUE(MID(TRIM('Raw export'!B229),6,2)),VALUE(RIGHT(TRIM('Raw export'!B229),2))))</x:f>
      </x:c>
      <x:c r="C229" s="2" t="str">
        <x:f>IF(A229="","",UPPER(TRIM('Raw export'!C229)))</x:f>
      </x:c>
      <x:c r="D229" s="2" t="str">
        <x:f>IF(A229="","",UPPER(TRIM('Raw export'!D229)))</x:f>
      </x:c>
      <x:c r="E229" s="8" t="str">
        <x:f>IF(A229="","",IF('Raw export'!E229="","Missing",VALUE('Raw export'!E229)))</x:f>
      </x:c>
      <x:c r="F229" s="8" t="str">
        <x:f>IF(A229="","",IF('Raw export'!F229="","Missing",VALUE('Raw export'!F229)))</x:f>
      </x:c>
      <x:c r="G229" s="2" t="str">
        <x:f>IF(A229="","",IF(COUNTIFS($A$5:A229,A229)&gt;1,"Duplicate",IF(D229="CANCELLED","Cancelled",IF(OR(E229="Missing",F229="Missing"),"Missing amount",IF(D229="COMPLETED","Include","Review status")))))</x:f>
      </x:c>
      <x:c r="H229" s="8" t="str">
        <x:f>IF(G229="Include",E229-F229,"")</x:f>
      </x:c>
    </x:row>
    <x:row r="230" ht="23" customHeight="1">
      <x:c r="A230" s="2" t="str">
        <x:f>IF('Raw export'!A230="","",UPPER(TRIM('Raw export'!A230)))</x:f>
      </x:c>
      <x:c r="B230" s="7" t="str">
        <x:f>IF(A230="","",DATE(VALUE(LEFT(TRIM('Raw export'!B230),4)),VALUE(MID(TRIM('Raw export'!B230),6,2)),VALUE(RIGHT(TRIM('Raw export'!B230),2))))</x:f>
      </x:c>
      <x:c r="C230" s="2" t="str">
        <x:f>IF(A230="","",UPPER(TRIM('Raw export'!C230)))</x:f>
      </x:c>
      <x:c r="D230" s="2" t="str">
        <x:f>IF(A230="","",UPPER(TRIM('Raw export'!D230)))</x:f>
      </x:c>
      <x:c r="E230" s="8" t="str">
        <x:f>IF(A230="","",IF('Raw export'!E230="","Missing",VALUE('Raw export'!E230)))</x:f>
      </x:c>
      <x:c r="F230" s="8" t="str">
        <x:f>IF(A230="","",IF('Raw export'!F230="","Missing",VALUE('Raw export'!F230)))</x:f>
      </x:c>
      <x:c r="G230" s="2" t="str">
        <x:f>IF(A230="","",IF(COUNTIFS($A$5:A230,A230)&gt;1,"Duplicate",IF(D230="CANCELLED","Cancelled",IF(OR(E230="Missing",F230="Missing"),"Missing amount",IF(D230="COMPLETED","Include","Review status")))))</x:f>
      </x:c>
      <x:c r="H230" s="8" t="str">
        <x:f>IF(G230="Include",E230-F230,"")</x:f>
      </x:c>
    </x:row>
    <x:row r="231" ht="23" customHeight="1">
      <x:c r="A231" s="2" t="str">
        <x:f>IF('Raw export'!A231="","",UPPER(TRIM('Raw export'!A231)))</x:f>
      </x:c>
      <x:c r="B231" s="7" t="str">
        <x:f>IF(A231="","",DATE(VALUE(LEFT(TRIM('Raw export'!B231),4)),VALUE(MID(TRIM('Raw export'!B231),6,2)),VALUE(RIGHT(TRIM('Raw export'!B231),2))))</x:f>
      </x:c>
      <x:c r="C231" s="2" t="str">
        <x:f>IF(A231="","",UPPER(TRIM('Raw export'!C231)))</x:f>
      </x:c>
      <x:c r="D231" s="2" t="str">
        <x:f>IF(A231="","",UPPER(TRIM('Raw export'!D231)))</x:f>
      </x:c>
      <x:c r="E231" s="8" t="str">
        <x:f>IF(A231="","",IF('Raw export'!E231="","Missing",VALUE('Raw export'!E231)))</x:f>
      </x:c>
      <x:c r="F231" s="8" t="str">
        <x:f>IF(A231="","",IF('Raw export'!F231="","Missing",VALUE('Raw export'!F231)))</x:f>
      </x:c>
      <x:c r="G231" s="2" t="str">
        <x:f>IF(A231="","",IF(COUNTIFS($A$5:A231,A231)&gt;1,"Duplicate",IF(D231="CANCELLED","Cancelled",IF(OR(E231="Missing",F231="Missing"),"Missing amount",IF(D231="COMPLETED","Include","Review status")))))</x:f>
      </x:c>
      <x:c r="H231" s="8" t="str">
        <x:f>IF(G231="Include",E231-F231,"")</x:f>
      </x:c>
    </x:row>
    <x:row r="232" ht="23" customHeight="1">
      <x:c r="A232" s="2" t="str">
        <x:f>IF('Raw export'!A232="","",UPPER(TRIM('Raw export'!A232)))</x:f>
      </x:c>
      <x:c r="B232" s="7" t="str">
        <x:f>IF(A232="","",DATE(VALUE(LEFT(TRIM('Raw export'!B232),4)),VALUE(MID(TRIM('Raw export'!B232),6,2)),VALUE(RIGHT(TRIM('Raw export'!B232),2))))</x:f>
      </x:c>
      <x:c r="C232" s="2" t="str">
        <x:f>IF(A232="","",UPPER(TRIM('Raw export'!C232)))</x:f>
      </x:c>
      <x:c r="D232" s="2" t="str">
        <x:f>IF(A232="","",UPPER(TRIM('Raw export'!D232)))</x:f>
      </x:c>
      <x:c r="E232" s="8" t="str">
        <x:f>IF(A232="","",IF('Raw export'!E232="","Missing",VALUE('Raw export'!E232)))</x:f>
      </x:c>
      <x:c r="F232" s="8" t="str">
        <x:f>IF(A232="","",IF('Raw export'!F232="","Missing",VALUE('Raw export'!F232)))</x:f>
      </x:c>
      <x:c r="G232" s="2" t="str">
        <x:f>IF(A232="","",IF(COUNTIFS($A$5:A232,A232)&gt;1,"Duplicate",IF(D232="CANCELLED","Cancelled",IF(OR(E232="Missing",F232="Missing"),"Missing amount",IF(D232="COMPLETED","Include","Review status")))))</x:f>
      </x:c>
      <x:c r="H232" s="8" t="str">
        <x:f>IF(G232="Include",E232-F232,"")</x:f>
      </x:c>
    </x:row>
    <x:row r="233" ht="23" customHeight="1">
      <x:c r="A233" s="2" t="str">
        <x:f>IF('Raw export'!A233="","",UPPER(TRIM('Raw export'!A233)))</x:f>
      </x:c>
      <x:c r="B233" s="7" t="str">
        <x:f>IF(A233="","",DATE(VALUE(LEFT(TRIM('Raw export'!B233),4)),VALUE(MID(TRIM('Raw export'!B233),6,2)),VALUE(RIGHT(TRIM('Raw export'!B233),2))))</x:f>
      </x:c>
      <x:c r="C233" s="2" t="str">
        <x:f>IF(A233="","",UPPER(TRIM('Raw export'!C233)))</x:f>
      </x:c>
      <x:c r="D233" s="2" t="str">
        <x:f>IF(A233="","",UPPER(TRIM('Raw export'!D233)))</x:f>
      </x:c>
      <x:c r="E233" s="8" t="str">
        <x:f>IF(A233="","",IF('Raw export'!E233="","Missing",VALUE('Raw export'!E233)))</x:f>
      </x:c>
      <x:c r="F233" s="8" t="str">
        <x:f>IF(A233="","",IF('Raw export'!F233="","Missing",VALUE('Raw export'!F233)))</x:f>
      </x:c>
      <x:c r="G233" s="2" t="str">
        <x:f>IF(A233="","",IF(COUNTIFS($A$5:A233,A233)&gt;1,"Duplicate",IF(D233="CANCELLED","Cancelled",IF(OR(E233="Missing",F233="Missing"),"Missing amount",IF(D233="COMPLETED","Include","Review status")))))</x:f>
      </x:c>
      <x:c r="H233" s="8" t="str">
        <x:f>IF(G233="Include",E233-F233,"")</x:f>
      </x:c>
    </x:row>
    <x:row r="234" ht="23" customHeight="1">
      <x:c r="A234" s="2" t="str">
        <x:f>IF('Raw export'!A234="","",UPPER(TRIM('Raw export'!A234)))</x:f>
      </x:c>
      <x:c r="B234" s="7" t="str">
        <x:f>IF(A234="","",DATE(VALUE(LEFT(TRIM('Raw export'!B234),4)),VALUE(MID(TRIM('Raw export'!B234),6,2)),VALUE(RIGHT(TRIM('Raw export'!B234),2))))</x:f>
      </x:c>
      <x:c r="C234" s="2" t="str">
        <x:f>IF(A234="","",UPPER(TRIM('Raw export'!C234)))</x:f>
      </x:c>
      <x:c r="D234" s="2" t="str">
        <x:f>IF(A234="","",UPPER(TRIM('Raw export'!D234)))</x:f>
      </x:c>
      <x:c r="E234" s="8" t="str">
        <x:f>IF(A234="","",IF('Raw export'!E234="","Missing",VALUE('Raw export'!E234)))</x:f>
      </x:c>
      <x:c r="F234" s="8" t="str">
        <x:f>IF(A234="","",IF('Raw export'!F234="","Missing",VALUE('Raw export'!F234)))</x:f>
      </x:c>
      <x:c r="G234" s="2" t="str">
        <x:f>IF(A234="","",IF(COUNTIFS($A$5:A234,A234)&gt;1,"Duplicate",IF(D234="CANCELLED","Cancelled",IF(OR(E234="Missing",F234="Missing"),"Missing amount",IF(D234="COMPLETED","Include","Review status")))))</x:f>
      </x:c>
      <x:c r="H234" s="8" t="str">
        <x:f>IF(G234="Include",E234-F234,"")</x:f>
      </x:c>
    </x:row>
    <x:row r="235" ht="23" customHeight="1">
      <x:c r="A235" s="2" t="str">
        <x:f>IF('Raw export'!A235="","",UPPER(TRIM('Raw export'!A235)))</x:f>
      </x:c>
      <x:c r="B235" s="7" t="str">
        <x:f>IF(A235="","",DATE(VALUE(LEFT(TRIM('Raw export'!B235),4)),VALUE(MID(TRIM('Raw export'!B235),6,2)),VALUE(RIGHT(TRIM('Raw export'!B235),2))))</x:f>
      </x:c>
      <x:c r="C235" s="2" t="str">
        <x:f>IF(A235="","",UPPER(TRIM('Raw export'!C235)))</x:f>
      </x:c>
      <x:c r="D235" s="2" t="str">
        <x:f>IF(A235="","",UPPER(TRIM('Raw export'!D235)))</x:f>
      </x:c>
      <x:c r="E235" s="8" t="str">
        <x:f>IF(A235="","",IF('Raw export'!E235="","Missing",VALUE('Raw export'!E235)))</x:f>
      </x:c>
      <x:c r="F235" s="8" t="str">
        <x:f>IF(A235="","",IF('Raw export'!F235="","Missing",VALUE('Raw export'!F235)))</x:f>
      </x:c>
      <x:c r="G235" s="2" t="str">
        <x:f>IF(A235="","",IF(COUNTIFS($A$5:A235,A235)&gt;1,"Duplicate",IF(D235="CANCELLED","Cancelled",IF(OR(E235="Missing",F235="Missing"),"Missing amount",IF(D235="COMPLETED","Include","Review status")))))</x:f>
      </x:c>
      <x:c r="H235" s="8" t="str">
        <x:f>IF(G235="Include",E235-F235,"")</x:f>
      </x:c>
    </x:row>
    <x:row r="236" ht="23" customHeight="1">
      <x:c r="A236" s="2" t="str">
        <x:f>IF('Raw export'!A236="","",UPPER(TRIM('Raw export'!A236)))</x:f>
      </x:c>
      <x:c r="B236" s="7" t="str">
        <x:f>IF(A236="","",DATE(VALUE(LEFT(TRIM('Raw export'!B236),4)),VALUE(MID(TRIM('Raw export'!B236),6,2)),VALUE(RIGHT(TRIM('Raw export'!B236),2))))</x:f>
      </x:c>
      <x:c r="C236" s="2" t="str">
        <x:f>IF(A236="","",UPPER(TRIM('Raw export'!C236)))</x:f>
      </x:c>
      <x:c r="D236" s="2" t="str">
        <x:f>IF(A236="","",UPPER(TRIM('Raw export'!D236)))</x:f>
      </x:c>
      <x:c r="E236" s="8" t="str">
        <x:f>IF(A236="","",IF('Raw export'!E236="","Missing",VALUE('Raw export'!E236)))</x:f>
      </x:c>
      <x:c r="F236" s="8" t="str">
        <x:f>IF(A236="","",IF('Raw export'!F236="","Missing",VALUE('Raw export'!F236)))</x:f>
      </x:c>
      <x:c r="G236" s="2" t="str">
        <x:f>IF(A236="","",IF(COUNTIFS($A$5:A236,A236)&gt;1,"Duplicate",IF(D236="CANCELLED","Cancelled",IF(OR(E236="Missing",F236="Missing"),"Missing amount",IF(D236="COMPLETED","Include","Review status")))))</x:f>
      </x:c>
      <x:c r="H236" s="8" t="str">
        <x:f>IF(G236="Include",E236-F236,"")</x:f>
      </x:c>
    </x:row>
    <x:row r="237" ht="23" customHeight="1">
      <x:c r="A237" s="2" t="str">
        <x:f>IF('Raw export'!A237="","",UPPER(TRIM('Raw export'!A237)))</x:f>
      </x:c>
      <x:c r="B237" s="7" t="str">
        <x:f>IF(A237="","",DATE(VALUE(LEFT(TRIM('Raw export'!B237),4)),VALUE(MID(TRIM('Raw export'!B237),6,2)),VALUE(RIGHT(TRIM('Raw export'!B237),2))))</x:f>
      </x:c>
      <x:c r="C237" s="2" t="str">
        <x:f>IF(A237="","",UPPER(TRIM('Raw export'!C237)))</x:f>
      </x:c>
      <x:c r="D237" s="2" t="str">
        <x:f>IF(A237="","",UPPER(TRIM('Raw export'!D237)))</x:f>
      </x:c>
      <x:c r="E237" s="8" t="str">
        <x:f>IF(A237="","",IF('Raw export'!E237="","Missing",VALUE('Raw export'!E237)))</x:f>
      </x:c>
      <x:c r="F237" s="8" t="str">
        <x:f>IF(A237="","",IF('Raw export'!F237="","Missing",VALUE('Raw export'!F237)))</x:f>
      </x:c>
      <x:c r="G237" s="2" t="str">
        <x:f>IF(A237="","",IF(COUNTIFS($A$5:A237,A237)&gt;1,"Duplicate",IF(D237="CANCELLED","Cancelled",IF(OR(E237="Missing",F237="Missing"),"Missing amount",IF(D237="COMPLETED","Include","Review status")))))</x:f>
      </x:c>
      <x:c r="H237" s="8" t="str">
        <x:f>IF(G237="Include",E237-F237,"")</x:f>
      </x:c>
    </x:row>
    <x:row r="238" ht="23" customHeight="1">
      <x:c r="A238" s="2" t="str">
        <x:f>IF('Raw export'!A238="","",UPPER(TRIM('Raw export'!A238)))</x:f>
      </x:c>
      <x:c r="B238" s="7" t="str">
        <x:f>IF(A238="","",DATE(VALUE(LEFT(TRIM('Raw export'!B238),4)),VALUE(MID(TRIM('Raw export'!B238),6,2)),VALUE(RIGHT(TRIM('Raw export'!B238),2))))</x:f>
      </x:c>
      <x:c r="C238" s="2" t="str">
        <x:f>IF(A238="","",UPPER(TRIM('Raw export'!C238)))</x:f>
      </x:c>
      <x:c r="D238" s="2" t="str">
        <x:f>IF(A238="","",UPPER(TRIM('Raw export'!D238)))</x:f>
      </x:c>
      <x:c r="E238" s="8" t="str">
        <x:f>IF(A238="","",IF('Raw export'!E238="","Missing",VALUE('Raw export'!E238)))</x:f>
      </x:c>
      <x:c r="F238" s="8" t="str">
        <x:f>IF(A238="","",IF('Raw export'!F238="","Missing",VALUE('Raw export'!F238)))</x:f>
      </x:c>
      <x:c r="G238" s="2" t="str">
        <x:f>IF(A238="","",IF(COUNTIFS($A$5:A238,A238)&gt;1,"Duplicate",IF(D238="CANCELLED","Cancelled",IF(OR(E238="Missing",F238="Missing"),"Missing amount",IF(D238="COMPLETED","Include","Review status")))))</x:f>
      </x:c>
      <x:c r="H238" s="8" t="str">
        <x:f>IF(G238="Include",E238-F238,"")</x:f>
      </x:c>
    </x:row>
    <x:row r="239" ht="23" customHeight="1">
      <x:c r="A239" s="2" t="str">
        <x:f>IF('Raw export'!A239="","",UPPER(TRIM('Raw export'!A239)))</x:f>
      </x:c>
      <x:c r="B239" s="7" t="str">
        <x:f>IF(A239="","",DATE(VALUE(LEFT(TRIM('Raw export'!B239),4)),VALUE(MID(TRIM('Raw export'!B239),6,2)),VALUE(RIGHT(TRIM('Raw export'!B239),2))))</x:f>
      </x:c>
      <x:c r="C239" s="2" t="str">
        <x:f>IF(A239="","",UPPER(TRIM('Raw export'!C239)))</x:f>
      </x:c>
      <x:c r="D239" s="2" t="str">
        <x:f>IF(A239="","",UPPER(TRIM('Raw export'!D239)))</x:f>
      </x:c>
      <x:c r="E239" s="8" t="str">
        <x:f>IF(A239="","",IF('Raw export'!E239="","Missing",VALUE('Raw export'!E239)))</x:f>
      </x:c>
      <x:c r="F239" s="8" t="str">
        <x:f>IF(A239="","",IF('Raw export'!F239="","Missing",VALUE('Raw export'!F239)))</x:f>
      </x:c>
      <x:c r="G239" s="2" t="str">
        <x:f>IF(A239="","",IF(COUNTIFS($A$5:A239,A239)&gt;1,"Duplicate",IF(D239="CANCELLED","Cancelled",IF(OR(E239="Missing",F239="Missing"),"Missing amount",IF(D239="COMPLETED","Include","Review status")))))</x:f>
      </x:c>
      <x:c r="H239" s="8" t="str">
        <x:f>IF(G239="Include",E239-F239,"")</x:f>
      </x:c>
    </x:row>
    <x:row r="240" ht="23" customHeight="1">
      <x:c r="A240" s="2" t="str">
        <x:f>IF('Raw export'!A240="","",UPPER(TRIM('Raw export'!A240)))</x:f>
      </x:c>
      <x:c r="B240" s="7" t="str">
        <x:f>IF(A240="","",DATE(VALUE(LEFT(TRIM('Raw export'!B240),4)),VALUE(MID(TRIM('Raw export'!B240),6,2)),VALUE(RIGHT(TRIM('Raw export'!B240),2))))</x:f>
      </x:c>
      <x:c r="C240" s="2" t="str">
        <x:f>IF(A240="","",UPPER(TRIM('Raw export'!C240)))</x:f>
      </x:c>
      <x:c r="D240" s="2" t="str">
        <x:f>IF(A240="","",UPPER(TRIM('Raw export'!D240)))</x:f>
      </x:c>
      <x:c r="E240" s="8" t="str">
        <x:f>IF(A240="","",IF('Raw export'!E240="","Missing",VALUE('Raw export'!E240)))</x:f>
      </x:c>
      <x:c r="F240" s="8" t="str">
        <x:f>IF(A240="","",IF('Raw export'!F240="","Missing",VALUE('Raw export'!F240)))</x:f>
      </x:c>
      <x:c r="G240" s="2" t="str">
        <x:f>IF(A240="","",IF(COUNTIFS($A$5:A240,A240)&gt;1,"Duplicate",IF(D240="CANCELLED","Cancelled",IF(OR(E240="Missing",F240="Missing"),"Missing amount",IF(D240="COMPLETED","Include","Review status")))))</x:f>
      </x:c>
      <x:c r="H240" s="8" t="str">
        <x:f>IF(G240="Include",E240-F240,"")</x:f>
      </x:c>
    </x:row>
    <x:row r="241" ht="23" customHeight="1">
      <x:c r="A241" s="2" t="str">
        <x:f>IF('Raw export'!A241="","",UPPER(TRIM('Raw export'!A241)))</x:f>
      </x:c>
      <x:c r="B241" s="7" t="str">
        <x:f>IF(A241="","",DATE(VALUE(LEFT(TRIM('Raw export'!B241),4)),VALUE(MID(TRIM('Raw export'!B241),6,2)),VALUE(RIGHT(TRIM('Raw export'!B241),2))))</x:f>
      </x:c>
      <x:c r="C241" s="2" t="str">
        <x:f>IF(A241="","",UPPER(TRIM('Raw export'!C241)))</x:f>
      </x:c>
      <x:c r="D241" s="2" t="str">
        <x:f>IF(A241="","",UPPER(TRIM('Raw export'!D241)))</x:f>
      </x:c>
      <x:c r="E241" s="8" t="str">
        <x:f>IF(A241="","",IF('Raw export'!E241="","Missing",VALUE('Raw export'!E241)))</x:f>
      </x:c>
      <x:c r="F241" s="8" t="str">
        <x:f>IF(A241="","",IF('Raw export'!F241="","Missing",VALUE('Raw export'!F241)))</x:f>
      </x:c>
      <x:c r="G241" s="2" t="str">
        <x:f>IF(A241="","",IF(COUNTIFS($A$5:A241,A241)&gt;1,"Duplicate",IF(D241="CANCELLED","Cancelled",IF(OR(E241="Missing",F241="Missing"),"Missing amount",IF(D241="COMPLETED","Include","Review status")))))</x:f>
      </x:c>
      <x:c r="H241" s="8" t="str">
        <x:f>IF(G241="Include",E241-F241,"")</x:f>
      </x:c>
    </x:row>
    <x:row r="242" ht="23" customHeight="1">
      <x:c r="A242" s="2" t="str">
        <x:f>IF('Raw export'!A242="","",UPPER(TRIM('Raw export'!A242)))</x:f>
      </x:c>
      <x:c r="B242" s="7" t="str">
        <x:f>IF(A242="","",DATE(VALUE(LEFT(TRIM('Raw export'!B242),4)),VALUE(MID(TRIM('Raw export'!B242),6,2)),VALUE(RIGHT(TRIM('Raw export'!B242),2))))</x:f>
      </x:c>
      <x:c r="C242" s="2" t="str">
        <x:f>IF(A242="","",UPPER(TRIM('Raw export'!C242)))</x:f>
      </x:c>
      <x:c r="D242" s="2" t="str">
        <x:f>IF(A242="","",UPPER(TRIM('Raw export'!D242)))</x:f>
      </x:c>
      <x:c r="E242" s="8" t="str">
        <x:f>IF(A242="","",IF('Raw export'!E242="","Missing",VALUE('Raw export'!E242)))</x:f>
      </x:c>
      <x:c r="F242" s="8" t="str">
        <x:f>IF(A242="","",IF('Raw export'!F242="","Missing",VALUE('Raw export'!F242)))</x:f>
      </x:c>
      <x:c r="G242" s="2" t="str">
        <x:f>IF(A242="","",IF(COUNTIFS($A$5:A242,A242)&gt;1,"Duplicate",IF(D242="CANCELLED","Cancelled",IF(OR(E242="Missing",F242="Missing"),"Missing amount",IF(D242="COMPLETED","Include","Review status")))))</x:f>
      </x:c>
      <x:c r="H242" s="8" t="str">
        <x:f>IF(G242="Include",E242-F242,"")</x:f>
      </x:c>
    </x:row>
    <x:row r="243" ht="23" customHeight="1">
      <x:c r="A243" s="2" t="str">
        <x:f>IF('Raw export'!A243="","",UPPER(TRIM('Raw export'!A243)))</x:f>
      </x:c>
      <x:c r="B243" s="7" t="str">
        <x:f>IF(A243="","",DATE(VALUE(LEFT(TRIM('Raw export'!B243),4)),VALUE(MID(TRIM('Raw export'!B243),6,2)),VALUE(RIGHT(TRIM('Raw export'!B243),2))))</x:f>
      </x:c>
      <x:c r="C243" s="2" t="str">
        <x:f>IF(A243="","",UPPER(TRIM('Raw export'!C243)))</x:f>
      </x:c>
      <x:c r="D243" s="2" t="str">
        <x:f>IF(A243="","",UPPER(TRIM('Raw export'!D243)))</x:f>
      </x:c>
      <x:c r="E243" s="8" t="str">
        <x:f>IF(A243="","",IF('Raw export'!E243="","Missing",VALUE('Raw export'!E243)))</x:f>
      </x:c>
      <x:c r="F243" s="8" t="str">
        <x:f>IF(A243="","",IF('Raw export'!F243="","Missing",VALUE('Raw export'!F243)))</x:f>
      </x:c>
      <x:c r="G243" s="2" t="str">
        <x:f>IF(A243="","",IF(COUNTIFS($A$5:A243,A243)&gt;1,"Duplicate",IF(D243="CANCELLED","Cancelled",IF(OR(E243="Missing",F243="Missing"),"Missing amount",IF(D243="COMPLETED","Include","Review status")))))</x:f>
      </x:c>
      <x:c r="H243" s="8" t="str">
        <x:f>IF(G243="Include",E243-F243,"")</x:f>
      </x:c>
    </x:row>
    <x:row r="244" ht="23" customHeight="1">
      <x:c r="A244" s="2" t="str">
        <x:f>IF('Raw export'!A244="","",UPPER(TRIM('Raw export'!A244)))</x:f>
      </x:c>
      <x:c r="B244" s="7" t="str">
        <x:f>IF(A244="","",DATE(VALUE(LEFT(TRIM('Raw export'!B244),4)),VALUE(MID(TRIM('Raw export'!B244),6,2)),VALUE(RIGHT(TRIM('Raw export'!B244),2))))</x:f>
      </x:c>
      <x:c r="C244" s="2" t="str">
        <x:f>IF(A244="","",UPPER(TRIM('Raw export'!C244)))</x:f>
      </x:c>
      <x:c r="D244" s="2" t="str">
        <x:f>IF(A244="","",UPPER(TRIM('Raw export'!D244)))</x:f>
      </x:c>
      <x:c r="E244" s="8" t="str">
        <x:f>IF(A244="","",IF('Raw export'!E244="","Missing",VALUE('Raw export'!E244)))</x:f>
      </x:c>
      <x:c r="F244" s="8" t="str">
        <x:f>IF(A244="","",IF('Raw export'!F244="","Missing",VALUE('Raw export'!F244)))</x:f>
      </x:c>
      <x:c r="G244" s="2" t="str">
        <x:f>IF(A244="","",IF(COUNTIFS($A$5:A244,A244)&gt;1,"Duplicate",IF(D244="CANCELLED","Cancelled",IF(OR(E244="Missing",F244="Missing"),"Missing amount",IF(D244="COMPLETED","Include","Review status")))))</x:f>
      </x:c>
      <x:c r="H244" s="8" t="str">
        <x:f>IF(G244="Include",E244-F244,"")</x:f>
      </x:c>
    </x:row>
    <x:row r="245" ht="23" customHeight="1">
      <x:c r="A245" s="2" t="str">
        <x:f>IF('Raw export'!A245="","",UPPER(TRIM('Raw export'!A245)))</x:f>
      </x:c>
      <x:c r="B245" s="7" t="str">
        <x:f>IF(A245="","",DATE(VALUE(LEFT(TRIM('Raw export'!B245),4)),VALUE(MID(TRIM('Raw export'!B245),6,2)),VALUE(RIGHT(TRIM('Raw export'!B245),2))))</x:f>
      </x:c>
      <x:c r="C245" s="2" t="str">
        <x:f>IF(A245="","",UPPER(TRIM('Raw export'!C245)))</x:f>
      </x:c>
      <x:c r="D245" s="2" t="str">
        <x:f>IF(A245="","",UPPER(TRIM('Raw export'!D245)))</x:f>
      </x:c>
      <x:c r="E245" s="8" t="str">
        <x:f>IF(A245="","",IF('Raw export'!E245="","Missing",VALUE('Raw export'!E245)))</x:f>
      </x:c>
      <x:c r="F245" s="8" t="str">
        <x:f>IF(A245="","",IF('Raw export'!F245="","Missing",VALUE('Raw export'!F245)))</x:f>
      </x:c>
      <x:c r="G245" s="2" t="str">
        <x:f>IF(A245="","",IF(COUNTIFS($A$5:A245,A245)&gt;1,"Duplicate",IF(D245="CANCELLED","Cancelled",IF(OR(E245="Missing",F245="Missing"),"Missing amount",IF(D245="COMPLETED","Include","Review status")))))</x:f>
      </x:c>
      <x:c r="H245" s="8" t="str">
        <x:f>IF(G245="Include",E245-F245,"")</x:f>
      </x:c>
    </x:row>
    <x:row r="246" ht="23" customHeight="1">
      <x:c r="A246" s="2" t="str">
        <x:f>IF('Raw export'!A246="","",UPPER(TRIM('Raw export'!A246)))</x:f>
      </x:c>
      <x:c r="B246" s="7" t="str">
        <x:f>IF(A246="","",DATE(VALUE(LEFT(TRIM('Raw export'!B246),4)),VALUE(MID(TRIM('Raw export'!B246),6,2)),VALUE(RIGHT(TRIM('Raw export'!B246),2))))</x:f>
      </x:c>
      <x:c r="C246" s="2" t="str">
        <x:f>IF(A246="","",UPPER(TRIM('Raw export'!C246)))</x:f>
      </x:c>
      <x:c r="D246" s="2" t="str">
        <x:f>IF(A246="","",UPPER(TRIM('Raw export'!D246)))</x:f>
      </x:c>
      <x:c r="E246" s="8" t="str">
        <x:f>IF(A246="","",IF('Raw export'!E246="","Missing",VALUE('Raw export'!E246)))</x:f>
      </x:c>
      <x:c r="F246" s="8" t="str">
        <x:f>IF(A246="","",IF('Raw export'!F246="","Missing",VALUE('Raw export'!F246)))</x:f>
      </x:c>
      <x:c r="G246" s="2" t="str">
        <x:f>IF(A246="","",IF(COUNTIFS($A$5:A246,A246)&gt;1,"Duplicate",IF(D246="CANCELLED","Cancelled",IF(OR(E246="Missing",F246="Missing"),"Missing amount",IF(D246="COMPLETED","Include","Review status")))))</x:f>
      </x:c>
      <x:c r="H246" s="8" t="str">
        <x:f>IF(G246="Include",E246-F246,"")</x:f>
      </x:c>
    </x:row>
    <x:row r="247" ht="23" customHeight="1">
      <x:c r="A247" s="2" t="str">
        <x:f>IF('Raw export'!A247="","",UPPER(TRIM('Raw export'!A247)))</x:f>
      </x:c>
      <x:c r="B247" s="7" t="str">
        <x:f>IF(A247="","",DATE(VALUE(LEFT(TRIM('Raw export'!B247),4)),VALUE(MID(TRIM('Raw export'!B247),6,2)),VALUE(RIGHT(TRIM('Raw export'!B247),2))))</x:f>
      </x:c>
      <x:c r="C247" s="2" t="str">
        <x:f>IF(A247="","",UPPER(TRIM('Raw export'!C247)))</x:f>
      </x:c>
      <x:c r="D247" s="2" t="str">
        <x:f>IF(A247="","",UPPER(TRIM('Raw export'!D247)))</x:f>
      </x:c>
      <x:c r="E247" s="8" t="str">
        <x:f>IF(A247="","",IF('Raw export'!E247="","Missing",VALUE('Raw export'!E247)))</x:f>
      </x:c>
      <x:c r="F247" s="8" t="str">
        <x:f>IF(A247="","",IF('Raw export'!F247="","Missing",VALUE('Raw export'!F247)))</x:f>
      </x:c>
      <x:c r="G247" s="2" t="str">
        <x:f>IF(A247="","",IF(COUNTIFS($A$5:A247,A247)&gt;1,"Duplicate",IF(D247="CANCELLED","Cancelled",IF(OR(E247="Missing",F247="Missing"),"Missing amount",IF(D247="COMPLETED","Include","Review status")))))</x:f>
      </x:c>
      <x:c r="H247" s="8" t="str">
        <x:f>IF(G247="Include",E247-F247,"")</x:f>
      </x:c>
    </x:row>
    <x:row r="248" ht="23" customHeight="1">
      <x:c r="A248" s="2" t="str">
        <x:f>IF('Raw export'!A248="","",UPPER(TRIM('Raw export'!A248)))</x:f>
      </x:c>
      <x:c r="B248" s="7" t="str">
        <x:f>IF(A248="","",DATE(VALUE(LEFT(TRIM('Raw export'!B248),4)),VALUE(MID(TRIM('Raw export'!B248),6,2)),VALUE(RIGHT(TRIM('Raw export'!B248),2))))</x:f>
      </x:c>
      <x:c r="C248" s="2" t="str">
        <x:f>IF(A248="","",UPPER(TRIM('Raw export'!C248)))</x:f>
      </x:c>
      <x:c r="D248" s="2" t="str">
        <x:f>IF(A248="","",UPPER(TRIM('Raw export'!D248)))</x:f>
      </x:c>
      <x:c r="E248" s="8" t="str">
        <x:f>IF(A248="","",IF('Raw export'!E248="","Missing",VALUE('Raw export'!E248)))</x:f>
      </x:c>
      <x:c r="F248" s="8" t="str">
        <x:f>IF(A248="","",IF('Raw export'!F248="","Missing",VALUE('Raw export'!F248)))</x:f>
      </x:c>
      <x:c r="G248" s="2" t="str">
        <x:f>IF(A248="","",IF(COUNTIFS($A$5:A248,A248)&gt;1,"Duplicate",IF(D248="CANCELLED","Cancelled",IF(OR(E248="Missing",F248="Missing"),"Missing amount",IF(D248="COMPLETED","Include","Review status")))))</x:f>
      </x:c>
      <x:c r="H248" s="8" t="str">
        <x:f>IF(G248="Include",E248-F248,"")</x:f>
      </x:c>
    </x:row>
    <x:row r="249" ht="23" customHeight="1">
      <x:c r="A249" s="2" t="str">
        <x:f>IF('Raw export'!A249="","",UPPER(TRIM('Raw export'!A249)))</x:f>
      </x:c>
      <x:c r="B249" s="7" t="str">
        <x:f>IF(A249="","",DATE(VALUE(LEFT(TRIM('Raw export'!B249),4)),VALUE(MID(TRIM('Raw export'!B249),6,2)),VALUE(RIGHT(TRIM('Raw export'!B249),2))))</x:f>
      </x:c>
      <x:c r="C249" s="2" t="str">
        <x:f>IF(A249="","",UPPER(TRIM('Raw export'!C249)))</x:f>
      </x:c>
      <x:c r="D249" s="2" t="str">
        <x:f>IF(A249="","",UPPER(TRIM('Raw export'!D249)))</x:f>
      </x:c>
      <x:c r="E249" s="8" t="str">
        <x:f>IF(A249="","",IF('Raw export'!E249="","Missing",VALUE('Raw export'!E249)))</x:f>
      </x:c>
      <x:c r="F249" s="8" t="str">
        <x:f>IF(A249="","",IF('Raw export'!F249="","Missing",VALUE('Raw export'!F249)))</x:f>
      </x:c>
      <x:c r="G249" s="2" t="str">
        <x:f>IF(A249="","",IF(COUNTIFS($A$5:A249,A249)&gt;1,"Duplicate",IF(D249="CANCELLED","Cancelled",IF(OR(E249="Missing",F249="Missing"),"Missing amount",IF(D249="COMPLETED","Include","Review status")))))</x:f>
      </x:c>
      <x:c r="H249" s="8" t="str">
        <x:f>IF(G249="Include",E249-F249,"")</x:f>
      </x:c>
    </x:row>
    <x:row r="250" ht="23" customHeight="1">
      <x:c r="A250" s="2" t="str">
        <x:f>IF('Raw export'!A250="","",UPPER(TRIM('Raw export'!A250)))</x:f>
      </x:c>
      <x:c r="B250" s="7" t="str">
        <x:f>IF(A250="","",DATE(VALUE(LEFT(TRIM('Raw export'!B250),4)),VALUE(MID(TRIM('Raw export'!B250),6,2)),VALUE(RIGHT(TRIM('Raw export'!B250),2))))</x:f>
      </x:c>
      <x:c r="C250" s="2" t="str">
        <x:f>IF(A250="","",UPPER(TRIM('Raw export'!C250)))</x:f>
      </x:c>
      <x:c r="D250" s="2" t="str">
        <x:f>IF(A250="","",UPPER(TRIM('Raw export'!D250)))</x:f>
      </x:c>
      <x:c r="E250" s="8" t="str">
        <x:f>IF(A250="","",IF('Raw export'!E250="","Missing",VALUE('Raw export'!E250)))</x:f>
      </x:c>
      <x:c r="F250" s="8" t="str">
        <x:f>IF(A250="","",IF('Raw export'!F250="","Missing",VALUE('Raw export'!F250)))</x:f>
      </x:c>
      <x:c r="G250" s="2" t="str">
        <x:f>IF(A250="","",IF(COUNTIFS($A$5:A250,A250)&gt;1,"Duplicate",IF(D250="CANCELLED","Cancelled",IF(OR(E250="Missing",F250="Missing"),"Missing amount",IF(D250="COMPLETED","Include","Review status")))))</x:f>
      </x:c>
      <x:c r="H250" s="8" t="str">
        <x:f>IF(G250="Include",E250-F250,"")</x:f>
      </x:c>
    </x:row>
    <x:row r="251" ht="23" customHeight="1">
      <x:c r="A251" s="2" t="str">
        <x:f>IF('Raw export'!A251="","",UPPER(TRIM('Raw export'!A251)))</x:f>
      </x:c>
      <x:c r="B251" s="7" t="str">
        <x:f>IF(A251="","",DATE(VALUE(LEFT(TRIM('Raw export'!B251),4)),VALUE(MID(TRIM('Raw export'!B251),6,2)),VALUE(RIGHT(TRIM('Raw export'!B251),2))))</x:f>
      </x:c>
      <x:c r="C251" s="2" t="str">
        <x:f>IF(A251="","",UPPER(TRIM('Raw export'!C251)))</x:f>
      </x:c>
      <x:c r="D251" s="2" t="str">
        <x:f>IF(A251="","",UPPER(TRIM('Raw export'!D251)))</x:f>
      </x:c>
      <x:c r="E251" s="8" t="str">
        <x:f>IF(A251="","",IF('Raw export'!E251="","Missing",VALUE('Raw export'!E251)))</x:f>
      </x:c>
      <x:c r="F251" s="8" t="str">
        <x:f>IF(A251="","",IF('Raw export'!F251="","Missing",VALUE('Raw export'!F251)))</x:f>
      </x:c>
      <x:c r="G251" s="2" t="str">
        <x:f>IF(A251="","",IF(COUNTIFS($A$5:A251,A251)&gt;1,"Duplicate",IF(D251="CANCELLED","Cancelled",IF(OR(E251="Missing",F251="Missing"),"Missing amount",IF(D251="COMPLETED","Include","Review status")))))</x:f>
      </x:c>
      <x:c r="H251" s="8" t="str">
        <x:f>IF(G251="Include",E251-F251,"")</x:f>
      </x:c>
    </x:row>
    <x:row r="252" ht="23" customHeight="1">
      <x:c r="A252" s="2" t="str">
        <x:f>IF('Raw export'!A252="","",UPPER(TRIM('Raw export'!A252)))</x:f>
      </x:c>
      <x:c r="B252" s="7" t="str">
        <x:f>IF(A252="","",DATE(VALUE(LEFT(TRIM('Raw export'!B252),4)),VALUE(MID(TRIM('Raw export'!B252),6,2)),VALUE(RIGHT(TRIM('Raw export'!B252),2))))</x:f>
      </x:c>
      <x:c r="C252" s="2" t="str">
        <x:f>IF(A252="","",UPPER(TRIM('Raw export'!C252)))</x:f>
      </x:c>
      <x:c r="D252" s="2" t="str">
        <x:f>IF(A252="","",UPPER(TRIM('Raw export'!D252)))</x:f>
      </x:c>
      <x:c r="E252" s="8" t="str">
        <x:f>IF(A252="","",IF('Raw export'!E252="","Missing",VALUE('Raw export'!E252)))</x:f>
      </x:c>
      <x:c r="F252" s="8" t="str">
        <x:f>IF(A252="","",IF('Raw export'!F252="","Missing",VALUE('Raw export'!F252)))</x:f>
      </x:c>
      <x:c r="G252" s="2" t="str">
        <x:f>IF(A252="","",IF(COUNTIFS($A$5:A252,A252)&gt;1,"Duplicate",IF(D252="CANCELLED","Cancelled",IF(OR(E252="Missing",F252="Missing"),"Missing amount",IF(D252="COMPLETED","Include","Review status")))))</x:f>
      </x:c>
      <x:c r="H252" s="8" t="str">
        <x:f>IF(G252="Include",E252-F252,"")</x:f>
      </x:c>
    </x:row>
    <x:row r="253" ht="23" customHeight="1">
      <x:c r="A253" s="2" t="str">
        <x:f>IF('Raw export'!A253="","",UPPER(TRIM('Raw export'!A253)))</x:f>
      </x:c>
      <x:c r="B253" s="7" t="str">
        <x:f>IF(A253="","",DATE(VALUE(LEFT(TRIM('Raw export'!B253),4)),VALUE(MID(TRIM('Raw export'!B253),6,2)),VALUE(RIGHT(TRIM('Raw export'!B253),2))))</x:f>
      </x:c>
      <x:c r="C253" s="2" t="str">
        <x:f>IF(A253="","",UPPER(TRIM('Raw export'!C253)))</x:f>
      </x:c>
      <x:c r="D253" s="2" t="str">
        <x:f>IF(A253="","",UPPER(TRIM('Raw export'!D253)))</x:f>
      </x:c>
      <x:c r="E253" s="8" t="str">
        <x:f>IF(A253="","",IF('Raw export'!E253="","Missing",VALUE('Raw export'!E253)))</x:f>
      </x:c>
      <x:c r="F253" s="8" t="str">
        <x:f>IF(A253="","",IF('Raw export'!F253="","Missing",VALUE('Raw export'!F253)))</x:f>
      </x:c>
      <x:c r="G253" s="2" t="str">
        <x:f>IF(A253="","",IF(COUNTIFS($A$5:A253,A253)&gt;1,"Duplicate",IF(D253="CANCELLED","Cancelled",IF(OR(E253="Missing",F253="Missing"),"Missing amount",IF(D253="COMPLETED","Include","Review status")))))</x:f>
      </x:c>
      <x:c r="H253" s="8" t="str">
        <x:f>IF(G253="Include",E253-F253,"")</x:f>
      </x:c>
    </x:row>
    <x:row r="254" ht="23" customHeight="1">
      <x:c r="A254" s="2" t="str">
        <x:f>IF('Raw export'!A254="","",UPPER(TRIM('Raw export'!A254)))</x:f>
      </x:c>
      <x:c r="B254" s="7" t="str">
        <x:f>IF(A254="","",DATE(VALUE(LEFT(TRIM('Raw export'!B254),4)),VALUE(MID(TRIM('Raw export'!B254),6,2)),VALUE(RIGHT(TRIM('Raw export'!B254),2))))</x:f>
      </x:c>
      <x:c r="C254" s="2" t="str">
        <x:f>IF(A254="","",UPPER(TRIM('Raw export'!C254)))</x:f>
      </x:c>
      <x:c r="D254" s="2" t="str">
        <x:f>IF(A254="","",UPPER(TRIM('Raw export'!D254)))</x:f>
      </x:c>
      <x:c r="E254" s="8" t="str">
        <x:f>IF(A254="","",IF('Raw export'!E254="","Missing",VALUE('Raw export'!E254)))</x:f>
      </x:c>
      <x:c r="F254" s="8" t="str">
        <x:f>IF(A254="","",IF('Raw export'!F254="","Missing",VALUE('Raw export'!F254)))</x:f>
      </x:c>
      <x:c r="G254" s="2" t="str">
        <x:f>IF(A254="","",IF(COUNTIFS($A$5:A254,A254)&gt;1,"Duplicate",IF(D254="CANCELLED","Cancelled",IF(OR(E254="Missing",F254="Missing"),"Missing amount",IF(D254="COMPLETED","Include","Review status")))))</x:f>
      </x:c>
      <x:c r="H254" s="8" t="str">
        <x:f>IF(G254="Include",E254-F254,"")</x:f>
      </x:c>
    </x:row>
    <x:row r="255" ht="23" customHeight="1">
      <x:c r="A255" s="2" t="str">
        <x:f>IF('Raw export'!A255="","",UPPER(TRIM('Raw export'!A255)))</x:f>
      </x:c>
      <x:c r="B255" s="7" t="str">
        <x:f>IF(A255="","",DATE(VALUE(LEFT(TRIM('Raw export'!B255),4)),VALUE(MID(TRIM('Raw export'!B255),6,2)),VALUE(RIGHT(TRIM('Raw export'!B255),2))))</x:f>
      </x:c>
      <x:c r="C255" s="2" t="str">
        <x:f>IF(A255="","",UPPER(TRIM('Raw export'!C255)))</x:f>
      </x:c>
      <x:c r="D255" s="2" t="str">
        <x:f>IF(A255="","",UPPER(TRIM('Raw export'!D255)))</x:f>
      </x:c>
      <x:c r="E255" s="8" t="str">
        <x:f>IF(A255="","",IF('Raw export'!E255="","Missing",VALUE('Raw export'!E255)))</x:f>
      </x:c>
      <x:c r="F255" s="8" t="str">
        <x:f>IF(A255="","",IF('Raw export'!F255="","Missing",VALUE('Raw export'!F255)))</x:f>
      </x:c>
      <x:c r="G255" s="2" t="str">
        <x:f>IF(A255="","",IF(COUNTIFS($A$5:A255,A255)&gt;1,"Duplicate",IF(D255="CANCELLED","Cancelled",IF(OR(E255="Missing",F255="Missing"),"Missing amount",IF(D255="COMPLETED","Include","Review status")))))</x:f>
      </x:c>
      <x:c r="H255" s="8" t="str">
        <x:f>IF(G255="Include",E255-F255,"")</x:f>
      </x:c>
    </x:row>
    <x:row r="256" ht="23" customHeight="1">
      <x:c r="A256" s="2" t="str">
        <x:f>IF('Raw export'!A256="","",UPPER(TRIM('Raw export'!A256)))</x:f>
      </x:c>
      <x:c r="B256" s="7" t="str">
        <x:f>IF(A256="","",DATE(VALUE(LEFT(TRIM('Raw export'!B256),4)),VALUE(MID(TRIM('Raw export'!B256),6,2)),VALUE(RIGHT(TRIM('Raw export'!B256),2))))</x:f>
      </x:c>
      <x:c r="C256" s="2" t="str">
        <x:f>IF(A256="","",UPPER(TRIM('Raw export'!C256)))</x:f>
      </x:c>
      <x:c r="D256" s="2" t="str">
        <x:f>IF(A256="","",UPPER(TRIM('Raw export'!D256)))</x:f>
      </x:c>
      <x:c r="E256" s="8" t="str">
        <x:f>IF(A256="","",IF('Raw export'!E256="","Missing",VALUE('Raw export'!E256)))</x:f>
      </x:c>
      <x:c r="F256" s="8" t="str">
        <x:f>IF(A256="","",IF('Raw export'!F256="","Missing",VALUE('Raw export'!F256)))</x:f>
      </x:c>
      <x:c r="G256" s="2" t="str">
        <x:f>IF(A256="","",IF(COUNTIFS($A$5:A256,A256)&gt;1,"Duplicate",IF(D256="CANCELLED","Cancelled",IF(OR(E256="Missing",F256="Missing"),"Missing amount",IF(D256="COMPLETED","Include","Review status")))))</x:f>
      </x:c>
      <x:c r="H256" s="8" t="str">
        <x:f>IF(G256="Include",E256-F256,"")</x:f>
      </x:c>
    </x:row>
    <x:row r="257" ht="23" customHeight="1">
      <x:c r="A257" s="2" t="str">
        <x:f>IF('Raw export'!A257="","",UPPER(TRIM('Raw export'!A257)))</x:f>
      </x:c>
      <x:c r="B257" s="7" t="str">
        <x:f>IF(A257="","",DATE(VALUE(LEFT(TRIM('Raw export'!B257),4)),VALUE(MID(TRIM('Raw export'!B257),6,2)),VALUE(RIGHT(TRIM('Raw export'!B257),2))))</x:f>
      </x:c>
      <x:c r="C257" s="2" t="str">
        <x:f>IF(A257="","",UPPER(TRIM('Raw export'!C257)))</x:f>
      </x:c>
      <x:c r="D257" s="2" t="str">
        <x:f>IF(A257="","",UPPER(TRIM('Raw export'!D257)))</x:f>
      </x:c>
      <x:c r="E257" s="8" t="str">
        <x:f>IF(A257="","",IF('Raw export'!E257="","Missing",VALUE('Raw export'!E257)))</x:f>
      </x:c>
      <x:c r="F257" s="8" t="str">
        <x:f>IF(A257="","",IF('Raw export'!F257="","Missing",VALUE('Raw export'!F257)))</x:f>
      </x:c>
      <x:c r="G257" s="2" t="str">
        <x:f>IF(A257="","",IF(COUNTIFS($A$5:A257,A257)&gt;1,"Duplicate",IF(D257="CANCELLED","Cancelled",IF(OR(E257="Missing",F257="Missing"),"Missing amount",IF(D257="COMPLETED","Include","Review status")))))</x:f>
      </x:c>
      <x:c r="H257" s="8" t="str">
        <x:f>IF(G257="Include",E257-F257,"")</x:f>
      </x:c>
    </x:row>
    <x:row r="258" ht="23" customHeight="1">
      <x:c r="A258" s="2" t="str">
        <x:f>IF('Raw export'!A258="","",UPPER(TRIM('Raw export'!A258)))</x:f>
      </x:c>
      <x:c r="B258" s="7" t="str">
        <x:f>IF(A258="","",DATE(VALUE(LEFT(TRIM('Raw export'!B258),4)),VALUE(MID(TRIM('Raw export'!B258),6,2)),VALUE(RIGHT(TRIM('Raw export'!B258),2))))</x:f>
      </x:c>
      <x:c r="C258" s="2" t="str">
        <x:f>IF(A258="","",UPPER(TRIM('Raw export'!C258)))</x:f>
      </x:c>
      <x:c r="D258" s="2" t="str">
        <x:f>IF(A258="","",UPPER(TRIM('Raw export'!D258)))</x:f>
      </x:c>
      <x:c r="E258" s="8" t="str">
        <x:f>IF(A258="","",IF('Raw export'!E258="","Missing",VALUE('Raw export'!E258)))</x:f>
      </x:c>
      <x:c r="F258" s="8" t="str">
        <x:f>IF(A258="","",IF('Raw export'!F258="","Missing",VALUE('Raw export'!F258)))</x:f>
      </x:c>
      <x:c r="G258" s="2" t="str">
        <x:f>IF(A258="","",IF(COUNTIFS($A$5:A258,A258)&gt;1,"Duplicate",IF(D258="CANCELLED","Cancelled",IF(OR(E258="Missing",F258="Missing"),"Missing amount",IF(D258="COMPLETED","Include","Review status")))))</x:f>
      </x:c>
      <x:c r="H258" s="8" t="str">
        <x:f>IF(G258="Include",E258-F258,"")</x:f>
      </x:c>
    </x:row>
    <x:row r="259" ht="23" customHeight="1">
      <x:c r="A259" s="2" t="str">
        <x:f>IF('Raw export'!A259="","",UPPER(TRIM('Raw export'!A259)))</x:f>
      </x:c>
      <x:c r="B259" s="7" t="str">
        <x:f>IF(A259="","",DATE(VALUE(LEFT(TRIM('Raw export'!B259),4)),VALUE(MID(TRIM('Raw export'!B259),6,2)),VALUE(RIGHT(TRIM('Raw export'!B259),2))))</x:f>
      </x:c>
      <x:c r="C259" s="2" t="str">
        <x:f>IF(A259="","",UPPER(TRIM('Raw export'!C259)))</x:f>
      </x:c>
      <x:c r="D259" s="2" t="str">
        <x:f>IF(A259="","",UPPER(TRIM('Raw export'!D259)))</x:f>
      </x:c>
      <x:c r="E259" s="8" t="str">
        <x:f>IF(A259="","",IF('Raw export'!E259="","Missing",VALUE('Raw export'!E259)))</x:f>
      </x:c>
      <x:c r="F259" s="8" t="str">
        <x:f>IF(A259="","",IF('Raw export'!F259="","Missing",VALUE('Raw export'!F259)))</x:f>
      </x:c>
      <x:c r="G259" s="2" t="str">
        <x:f>IF(A259="","",IF(COUNTIFS($A$5:A259,A259)&gt;1,"Duplicate",IF(D259="CANCELLED","Cancelled",IF(OR(E259="Missing",F259="Missing"),"Missing amount",IF(D259="COMPLETED","Include","Review status")))))</x:f>
      </x:c>
      <x:c r="H259" s="8" t="str">
        <x:f>IF(G259="Include",E259-F259,"")</x:f>
      </x:c>
    </x:row>
    <x:row r="260" ht="23" customHeight="1">
      <x:c r="A260" s="2" t="str">
        <x:f>IF('Raw export'!A260="","",UPPER(TRIM('Raw export'!A260)))</x:f>
      </x:c>
      <x:c r="B260" s="7" t="str">
        <x:f>IF(A260="","",DATE(VALUE(LEFT(TRIM('Raw export'!B260),4)),VALUE(MID(TRIM('Raw export'!B260),6,2)),VALUE(RIGHT(TRIM('Raw export'!B260),2))))</x:f>
      </x:c>
      <x:c r="C260" s="2" t="str">
        <x:f>IF(A260="","",UPPER(TRIM('Raw export'!C260)))</x:f>
      </x:c>
      <x:c r="D260" s="2" t="str">
        <x:f>IF(A260="","",UPPER(TRIM('Raw export'!D260)))</x:f>
      </x:c>
      <x:c r="E260" s="8" t="str">
        <x:f>IF(A260="","",IF('Raw export'!E260="","Missing",VALUE('Raw export'!E260)))</x:f>
      </x:c>
      <x:c r="F260" s="8" t="str">
        <x:f>IF(A260="","",IF('Raw export'!F260="","Missing",VALUE('Raw export'!F260)))</x:f>
      </x:c>
      <x:c r="G260" s="2" t="str">
        <x:f>IF(A260="","",IF(COUNTIFS($A$5:A260,A260)&gt;1,"Duplicate",IF(D260="CANCELLED","Cancelled",IF(OR(E260="Missing",F260="Missing"),"Missing amount",IF(D260="COMPLETED","Include","Review status")))))</x:f>
      </x:c>
      <x:c r="H260" s="8" t="str">
        <x:f>IF(G260="Include",E260-F260,"")</x:f>
      </x:c>
    </x:row>
    <x:row r="261" ht="23" customHeight="1">
      <x:c r="A261" s="2" t="str">
        <x:f>IF('Raw export'!A261="","",UPPER(TRIM('Raw export'!A261)))</x:f>
      </x:c>
      <x:c r="B261" s="7" t="str">
        <x:f>IF(A261="","",DATE(VALUE(LEFT(TRIM('Raw export'!B261),4)),VALUE(MID(TRIM('Raw export'!B261),6,2)),VALUE(RIGHT(TRIM('Raw export'!B261),2))))</x:f>
      </x:c>
      <x:c r="C261" s="2" t="str">
        <x:f>IF(A261="","",UPPER(TRIM('Raw export'!C261)))</x:f>
      </x:c>
      <x:c r="D261" s="2" t="str">
        <x:f>IF(A261="","",UPPER(TRIM('Raw export'!D261)))</x:f>
      </x:c>
      <x:c r="E261" s="8" t="str">
        <x:f>IF(A261="","",IF('Raw export'!E261="","Missing",VALUE('Raw export'!E261)))</x:f>
      </x:c>
      <x:c r="F261" s="8" t="str">
        <x:f>IF(A261="","",IF('Raw export'!F261="","Missing",VALUE('Raw export'!F261)))</x:f>
      </x:c>
      <x:c r="G261" s="2" t="str">
        <x:f>IF(A261="","",IF(COUNTIFS($A$5:A261,A261)&gt;1,"Duplicate",IF(D261="CANCELLED","Cancelled",IF(OR(E261="Missing",F261="Missing"),"Missing amount",IF(D261="COMPLETED","Include","Review status")))))</x:f>
      </x:c>
      <x:c r="H261" s="8" t="str">
        <x:f>IF(G261="Include",E261-F261,"")</x:f>
      </x:c>
    </x:row>
    <x:row r="262" ht="23" customHeight="1">
      <x:c r="A262" s="2" t="str">
        <x:f>IF('Raw export'!A262="","",UPPER(TRIM('Raw export'!A262)))</x:f>
      </x:c>
      <x:c r="B262" s="7" t="str">
        <x:f>IF(A262="","",DATE(VALUE(LEFT(TRIM('Raw export'!B262),4)),VALUE(MID(TRIM('Raw export'!B262),6,2)),VALUE(RIGHT(TRIM('Raw export'!B262),2))))</x:f>
      </x:c>
      <x:c r="C262" s="2" t="str">
        <x:f>IF(A262="","",UPPER(TRIM('Raw export'!C262)))</x:f>
      </x:c>
      <x:c r="D262" s="2" t="str">
        <x:f>IF(A262="","",UPPER(TRIM('Raw export'!D262)))</x:f>
      </x:c>
      <x:c r="E262" s="8" t="str">
        <x:f>IF(A262="","",IF('Raw export'!E262="","Missing",VALUE('Raw export'!E262)))</x:f>
      </x:c>
      <x:c r="F262" s="8" t="str">
        <x:f>IF(A262="","",IF('Raw export'!F262="","Missing",VALUE('Raw export'!F262)))</x:f>
      </x:c>
      <x:c r="G262" s="2" t="str">
        <x:f>IF(A262="","",IF(COUNTIFS($A$5:A262,A262)&gt;1,"Duplicate",IF(D262="CANCELLED","Cancelled",IF(OR(E262="Missing",F262="Missing"),"Missing amount",IF(D262="COMPLETED","Include","Review status")))))</x:f>
      </x:c>
      <x:c r="H262" s="8" t="str">
        <x:f>IF(G262="Include",E262-F262,"")</x:f>
      </x:c>
    </x:row>
    <x:row r="263" ht="23" customHeight="1">
      <x:c r="A263" s="2" t="str">
        <x:f>IF('Raw export'!A263="","",UPPER(TRIM('Raw export'!A263)))</x:f>
      </x:c>
      <x:c r="B263" s="7" t="str">
        <x:f>IF(A263="","",DATE(VALUE(LEFT(TRIM('Raw export'!B263),4)),VALUE(MID(TRIM('Raw export'!B263),6,2)),VALUE(RIGHT(TRIM('Raw export'!B263),2))))</x:f>
      </x:c>
      <x:c r="C263" s="2" t="str">
        <x:f>IF(A263="","",UPPER(TRIM('Raw export'!C263)))</x:f>
      </x:c>
      <x:c r="D263" s="2" t="str">
        <x:f>IF(A263="","",UPPER(TRIM('Raw export'!D263)))</x:f>
      </x:c>
      <x:c r="E263" s="8" t="str">
        <x:f>IF(A263="","",IF('Raw export'!E263="","Missing",VALUE('Raw export'!E263)))</x:f>
      </x:c>
      <x:c r="F263" s="8" t="str">
        <x:f>IF(A263="","",IF('Raw export'!F263="","Missing",VALUE('Raw export'!F263)))</x:f>
      </x:c>
      <x:c r="G263" s="2" t="str">
        <x:f>IF(A263="","",IF(COUNTIFS($A$5:A263,A263)&gt;1,"Duplicate",IF(D263="CANCELLED","Cancelled",IF(OR(E263="Missing",F263="Missing"),"Missing amount",IF(D263="COMPLETED","Include","Review status")))))</x:f>
      </x:c>
      <x:c r="H263" s="8" t="str">
        <x:f>IF(G263="Include",E263-F263,"")</x:f>
      </x:c>
    </x:row>
    <x:row r="264" ht="23" customHeight="1">
      <x:c r="A264" s="2" t="str">
        <x:f>IF('Raw export'!A264="","",UPPER(TRIM('Raw export'!A264)))</x:f>
      </x:c>
      <x:c r="B264" s="7" t="str">
        <x:f>IF(A264="","",DATE(VALUE(LEFT(TRIM('Raw export'!B264),4)),VALUE(MID(TRIM('Raw export'!B264),6,2)),VALUE(RIGHT(TRIM('Raw export'!B264),2))))</x:f>
      </x:c>
      <x:c r="C264" s="2" t="str">
        <x:f>IF(A264="","",UPPER(TRIM('Raw export'!C264)))</x:f>
      </x:c>
      <x:c r="D264" s="2" t="str">
        <x:f>IF(A264="","",UPPER(TRIM('Raw export'!D264)))</x:f>
      </x:c>
      <x:c r="E264" s="8" t="str">
        <x:f>IF(A264="","",IF('Raw export'!E264="","Missing",VALUE('Raw export'!E264)))</x:f>
      </x:c>
      <x:c r="F264" s="8" t="str">
        <x:f>IF(A264="","",IF('Raw export'!F264="","Missing",VALUE('Raw export'!F264)))</x:f>
      </x:c>
      <x:c r="G264" s="2" t="str">
        <x:f>IF(A264="","",IF(COUNTIFS($A$5:A264,A264)&gt;1,"Duplicate",IF(D264="CANCELLED","Cancelled",IF(OR(E264="Missing",F264="Missing"),"Missing amount",IF(D264="COMPLETED","Include","Review status")))))</x:f>
      </x:c>
      <x:c r="H264" s="8" t="str">
        <x:f>IF(G264="Include",E264-F264,"")</x:f>
      </x:c>
    </x:row>
    <x:row r="265" ht="23" customHeight="1">
      <x:c r="A265" s="2" t="str">
        <x:f>IF('Raw export'!A265="","",UPPER(TRIM('Raw export'!A265)))</x:f>
      </x:c>
      <x:c r="B265" s="7" t="str">
        <x:f>IF(A265="","",DATE(VALUE(LEFT(TRIM('Raw export'!B265),4)),VALUE(MID(TRIM('Raw export'!B265),6,2)),VALUE(RIGHT(TRIM('Raw export'!B265),2))))</x:f>
      </x:c>
      <x:c r="C265" s="2" t="str">
        <x:f>IF(A265="","",UPPER(TRIM('Raw export'!C265)))</x:f>
      </x:c>
      <x:c r="D265" s="2" t="str">
        <x:f>IF(A265="","",UPPER(TRIM('Raw export'!D265)))</x:f>
      </x:c>
      <x:c r="E265" s="8" t="str">
        <x:f>IF(A265="","",IF('Raw export'!E265="","Missing",VALUE('Raw export'!E265)))</x:f>
      </x:c>
      <x:c r="F265" s="8" t="str">
        <x:f>IF(A265="","",IF('Raw export'!F265="","Missing",VALUE('Raw export'!F265)))</x:f>
      </x:c>
      <x:c r="G265" s="2" t="str">
        <x:f>IF(A265="","",IF(COUNTIFS($A$5:A265,A265)&gt;1,"Duplicate",IF(D265="CANCELLED","Cancelled",IF(OR(E265="Missing",F265="Missing"),"Missing amount",IF(D265="COMPLETED","Include","Review status")))))</x:f>
      </x:c>
      <x:c r="H265" s="8" t="str">
        <x:f>IF(G265="Include",E265-F265,"")</x:f>
      </x:c>
    </x:row>
    <x:row r="266" ht="23" customHeight="1">
      <x:c r="A266" s="2" t="str">
        <x:f>IF('Raw export'!A266="","",UPPER(TRIM('Raw export'!A266)))</x:f>
      </x:c>
      <x:c r="B266" s="7" t="str">
        <x:f>IF(A266="","",DATE(VALUE(LEFT(TRIM('Raw export'!B266),4)),VALUE(MID(TRIM('Raw export'!B266),6,2)),VALUE(RIGHT(TRIM('Raw export'!B266),2))))</x:f>
      </x:c>
      <x:c r="C266" s="2" t="str">
        <x:f>IF(A266="","",UPPER(TRIM('Raw export'!C266)))</x:f>
      </x:c>
      <x:c r="D266" s="2" t="str">
        <x:f>IF(A266="","",UPPER(TRIM('Raw export'!D266)))</x:f>
      </x:c>
      <x:c r="E266" s="8" t="str">
        <x:f>IF(A266="","",IF('Raw export'!E266="","Missing",VALUE('Raw export'!E266)))</x:f>
      </x:c>
      <x:c r="F266" s="8" t="str">
        <x:f>IF(A266="","",IF('Raw export'!F266="","Missing",VALUE('Raw export'!F266)))</x:f>
      </x:c>
      <x:c r="G266" s="2" t="str">
        <x:f>IF(A266="","",IF(COUNTIFS($A$5:A266,A266)&gt;1,"Duplicate",IF(D266="CANCELLED","Cancelled",IF(OR(E266="Missing",F266="Missing"),"Missing amount",IF(D266="COMPLETED","Include","Review status")))))</x:f>
      </x:c>
      <x:c r="H266" s="8" t="str">
        <x:f>IF(G266="Include",E266-F266,"")</x:f>
      </x:c>
    </x:row>
    <x:row r="267" ht="23" customHeight="1">
      <x:c r="A267" s="2" t="str">
        <x:f>IF('Raw export'!A267="","",UPPER(TRIM('Raw export'!A267)))</x:f>
      </x:c>
      <x:c r="B267" s="7" t="str">
        <x:f>IF(A267="","",DATE(VALUE(LEFT(TRIM('Raw export'!B267),4)),VALUE(MID(TRIM('Raw export'!B267),6,2)),VALUE(RIGHT(TRIM('Raw export'!B267),2))))</x:f>
      </x:c>
      <x:c r="C267" s="2" t="str">
        <x:f>IF(A267="","",UPPER(TRIM('Raw export'!C267)))</x:f>
      </x:c>
      <x:c r="D267" s="2" t="str">
        <x:f>IF(A267="","",UPPER(TRIM('Raw export'!D267)))</x:f>
      </x:c>
      <x:c r="E267" s="8" t="str">
        <x:f>IF(A267="","",IF('Raw export'!E267="","Missing",VALUE('Raw export'!E267)))</x:f>
      </x:c>
      <x:c r="F267" s="8" t="str">
        <x:f>IF(A267="","",IF('Raw export'!F267="","Missing",VALUE('Raw export'!F267)))</x:f>
      </x:c>
      <x:c r="G267" s="2" t="str">
        <x:f>IF(A267="","",IF(COUNTIFS($A$5:A267,A267)&gt;1,"Duplicate",IF(D267="CANCELLED","Cancelled",IF(OR(E267="Missing",F267="Missing"),"Missing amount",IF(D267="COMPLETED","Include","Review status")))))</x:f>
      </x:c>
      <x:c r="H267" s="8" t="str">
        <x:f>IF(G267="Include",E267-F267,"")</x:f>
      </x:c>
    </x:row>
    <x:row r="268" ht="23" customHeight="1">
      <x:c r="A268" s="2" t="str">
        <x:f>IF('Raw export'!A268="","",UPPER(TRIM('Raw export'!A268)))</x:f>
      </x:c>
      <x:c r="B268" s="7" t="str">
        <x:f>IF(A268="","",DATE(VALUE(LEFT(TRIM('Raw export'!B268),4)),VALUE(MID(TRIM('Raw export'!B268),6,2)),VALUE(RIGHT(TRIM('Raw export'!B268),2))))</x:f>
      </x:c>
      <x:c r="C268" s="2" t="str">
        <x:f>IF(A268="","",UPPER(TRIM('Raw export'!C268)))</x:f>
      </x:c>
      <x:c r="D268" s="2" t="str">
        <x:f>IF(A268="","",UPPER(TRIM('Raw export'!D268)))</x:f>
      </x:c>
      <x:c r="E268" s="8" t="str">
        <x:f>IF(A268="","",IF('Raw export'!E268="","Missing",VALUE('Raw export'!E268)))</x:f>
      </x:c>
      <x:c r="F268" s="8" t="str">
        <x:f>IF(A268="","",IF('Raw export'!F268="","Missing",VALUE('Raw export'!F268)))</x:f>
      </x:c>
      <x:c r="G268" s="2" t="str">
        <x:f>IF(A268="","",IF(COUNTIFS($A$5:A268,A268)&gt;1,"Duplicate",IF(D268="CANCELLED","Cancelled",IF(OR(E268="Missing",F268="Missing"),"Missing amount",IF(D268="COMPLETED","Include","Review status")))))</x:f>
      </x:c>
      <x:c r="H268" s="8" t="str">
        <x:f>IF(G268="Include",E268-F268,"")</x:f>
      </x:c>
    </x:row>
    <x:row r="269" ht="23" customHeight="1">
      <x:c r="A269" s="2" t="str">
        <x:f>IF('Raw export'!A269="","",UPPER(TRIM('Raw export'!A269)))</x:f>
      </x:c>
      <x:c r="B269" s="7" t="str">
        <x:f>IF(A269="","",DATE(VALUE(LEFT(TRIM('Raw export'!B269),4)),VALUE(MID(TRIM('Raw export'!B269),6,2)),VALUE(RIGHT(TRIM('Raw export'!B269),2))))</x:f>
      </x:c>
      <x:c r="C269" s="2" t="str">
        <x:f>IF(A269="","",UPPER(TRIM('Raw export'!C269)))</x:f>
      </x:c>
      <x:c r="D269" s="2" t="str">
        <x:f>IF(A269="","",UPPER(TRIM('Raw export'!D269)))</x:f>
      </x:c>
      <x:c r="E269" s="8" t="str">
        <x:f>IF(A269="","",IF('Raw export'!E269="","Missing",VALUE('Raw export'!E269)))</x:f>
      </x:c>
      <x:c r="F269" s="8" t="str">
        <x:f>IF(A269="","",IF('Raw export'!F269="","Missing",VALUE('Raw export'!F269)))</x:f>
      </x:c>
      <x:c r="G269" s="2" t="str">
        <x:f>IF(A269="","",IF(COUNTIFS($A$5:A269,A269)&gt;1,"Duplicate",IF(D269="CANCELLED","Cancelled",IF(OR(E269="Missing",F269="Missing"),"Missing amount",IF(D269="COMPLETED","Include","Review status")))))</x:f>
      </x:c>
      <x:c r="H269" s="8" t="str">
        <x:f>IF(G269="Include",E269-F269,"")</x:f>
      </x:c>
    </x:row>
    <x:row r="270" ht="23" customHeight="1">
      <x:c r="A270" s="2" t="str">
        <x:f>IF('Raw export'!A270="","",UPPER(TRIM('Raw export'!A270)))</x:f>
      </x:c>
      <x:c r="B270" s="7" t="str">
        <x:f>IF(A270="","",DATE(VALUE(LEFT(TRIM('Raw export'!B270),4)),VALUE(MID(TRIM('Raw export'!B270),6,2)),VALUE(RIGHT(TRIM('Raw export'!B270),2))))</x:f>
      </x:c>
      <x:c r="C270" s="2" t="str">
        <x:f>IF(A270="","",UPPER(TRIM('Raw export'!C270)))</x:f>
      </x:c>
      <x:c r="D270" s="2" t="str">
        <x:f>IF(A270="","",UPPER(TRIM('Raw export'!D270)))</x:f>
      </x:c>
      <x:c r="E270" s="8" t="str">
        <x:f>IF(A270="","",IF('Raw export'!E270="","Missing",VALUE('Raw export'!E270)))</x:f>
      </x:c>
      <x:c r="F270" s="8" t="str">
        <x:f>IF(A270="","",IF('Raw export'!F270="","Missing",VALUE('Raw export'!F270)))</x:f>
      </x:c>
      <x:c r="G270" s="2" t="str">
        <x:f>IF(A270="","",IF(COUNTIFS($A$5:A270,A270)&gt;1,"Duplicate",IF(D270="CANCELLED","Cancelled",IF(OR(E270="Missing",F270="Missing"),"Missing amount",IF(D270="COMPLETED","Include","Review status")))))</x:f>
      </x:c>
      <x:c r="H270" s="8" t="str">
        <x:f>IF(G270="Include",E270-F270,"")</x:f>
      </x:c>
    </x:row>
    <x:row r="271" ht="23" customHeight="1">
      <x:c r="A271" s="2" t="str">
        <x:f>IF('Raw export'!A271="","",UPPER(TRIM('Raw export'!A271)))</x:f>
      </x:c>
      <x:c r="B271" s="7" t="str">
        <x:f>IF(A271="","",DATE(VALUE(LEFT(TRIM('Raw export'!B271),4)),VALUE(MID(TRIM('Raw export'!B271),6,2)),VALUE(RIGHT(TRIM('Raw export'!B271),2))))</x:f>
      </x:c>
      <x:c r="C271" s="2" t="str">
        <x:f>IF(A271="","",UPPER(TRIM('Raw export'!C271)))</x:f>
      </x:c>
      <x:c r="D271" s="2" t="str">
        <x:f>IF(A271="","",UPPER(TRIM('Raw export'!D271)))</x:f>
      </x:c>
      <x:c r="E271" s="8" t="str">
        <x:f>IF(A271="","",IF('Raw export'!E271="","Missing",VALUE('Raw export'!E271)))</x:f>
      </x:c>
      <x:c r="F271" s="8" t="str">
        <x:f>IF(A271="","",IF('Raw export'!F271="","Missing",VALUE('Raw export'!F271)))</x:f>
      </x:c>
      <x:c r="G271" s="2" t="str">
        <x:f>IF(A271="","",IF(COUNTIFS($A$5:A271,A271)&gt;1,"Duplicate",IF(D271="CANCELLED","Cancelled",IF(OR(E271="Missing",F271="Missing"),"Missing amount",IF(D271="COMPLETED","Include","Review status")))))</x:f>
      </x:c>
      <x:c r="H271" s="8" t="str">
        <x:f>IF(G271="Include",E271-F271,"")</x:f>
      </x:c>
    </x:row>
    <x:row r="272" ht="23" customHeight="1">
      <x:c r="A272" s="2" t="str">
        <x:f>IF('Raw export'!A272="","",UPPER(TRIM('Raw export'!A272)))</x:f>
      </x:c>
      <x:c r="B272" s="7" t="str">
        <x:f>IF(A272="","",DATE(VALUE(LEFT(TRIM('Raw export'!B272),4)),VALUE(MID(TRIM('Raw export'!B272),6,2)),VALUE(RIGHT(TRIM('Raw export'!B272),2))))</x:f>
      </x:c>
      <x:c r="C272" s="2" t="str">
        <x:f>IF(A272="","",UPPER(TRIM('Raw export'!C272)))</x:f>
      </x:c>
      <x:c r="D272" s="2" t="str">
        <x:f>IF(A272="","",UPPER(TRIM('Raw export'!D272)))</x:f>
      </x:c>
      <x:c r="E272" s="8" t="str">
        <x:f>IF(A272="","",IF('Raw export'!E272="","Missing",VALUE('Raw export'!E272)))</x:f>
      </x:c>
      <x:c r="F272" s="8" t="str">
        <x:f>IF(A272="","",IF('Raw export'!F272="","Missing",VALUE('Raw export'!F272)))</x:f>
      </x:c>
      <x:c r="G272" s="2" t="str">
        <x:f>IF(A272="","",IF(COUNTIFS($A$5:A272,A272)&gt;1,"Duplicate",IF(D272="CANCELLED","Cancelled",IF(OR(E272="Missing",F272="Missing"),"Missing amount",IF(D272="COMPLETED","Include","Review status")))))</x:f>
      </x:c>
      <x:c r="H272" s="8" t="str">
        <x:f>IF(G272="Include",E272-F272,"")</x:f>
      </x:c>
    </x:row>
    <x:row r="273" ht="23" customHeight="1">
      <x:c r="A273" s="2" t="str">
        <x:f>IF('Raw export'!A273="","",UPPER(TRIM('Raw export'!A273)))</x:f>
      </x:c>
      <x:c r="B273" s="7" t="str">
        <x:f>IF(A273="","",DATE(VALUE(LEFT(TRIM('Raw export'!B273),4)),VALUE(MID(TRIM('Raw export'!B273),6,2)),VALUE(RIGHT(TRIM('Raw export'!B273),2))))</x:f>
      </x:c>
      <x:c r="C273" s="2" t="str">
        <x:f>IF(A273="","",UPPER(TRIM('Raw export'!C273)))</x:f>
      </x:c>
      <x:c r="D273" s="2" t="str">
        <x:f>IF(A273="","",UPPER(TRIM('Raw export'!D273)))</x:f>
      </x:c>
      <x:c r="E273" s="8" t="str">
        <x:f>IF(A273="","",IF('Raw export'!E273="","Missing",VALUE('Raw export'!E273)))</x:f>
      </x:c>
      <x:c r="F273" s="8" t="str">
        <x:f>IF(A273="","",IF('Raw export'!F273="","Missing",VALUE('Raw export'!F273)))</x:f>
      </x:c>
      <x:c r="G273" s="2" t="str">
        <x:f>IF(A273="","",IF(COUNTIFS($A$5:A273,A273)&gt;1,"Duplicate",IF(D273="CANCELLED","Cancelled",IF(OR(E273="Missing",F273="Missing"),"Missing amount",IF(D273="COMPLETED","Include","Review status")))))</x:f>
      </x:c>
      <x:c r="H273" s="8" t="str">
        <x:f>IF(G273="Include",E273-F273,"")</x:f>
      </x:c>
    </x:row>
    <x:row r="274" ht="23" customHeight="1">
      <x:c r="A274" s="2" t="str">
        <x:f>IF('Raw export'!A274="","",UPPER(TRIM('Raw export'!A274)))</x:f>
      </x:c>
      <x:c r="B274" s="7" t="str">
        <x:f>IF(A274="","",DATE(VALUE(LEFT(TRIM('Raw export'!B274),4)),VALUE(MID(TRIM('Raw export'!B274),6,2)),VALUE(RIGHT(TRIM('Raw export'!B274),2))))</x:f>
      </x:c>
      <x:c r="C274" s="2" t="str">
        <x:f>IF(A274="","",UPPER(TRIM('Raw export'!C274)))</x:f>
      </x:c>
      <x:c r="D274" s="2" t="str">
        <x:f>IF(A274="","",UPPER(TRIM('Raw export'!D274)))</x:f>
      </x:c>
      <x:c r="E274" s="8" t="str">
        <x:f>IF(A274="","",IF('Raw export'!E274="","Missing",VALUE('Raw export'!E274)))</x:f>
      </x:c>
      <x:c r="F274" s="8" t="str">
        <x:f>IF(A274="","",IF('Raw export'!F274="","Missing",VALUE('Raw export'!F274)))</x:f>
      </x:c>
      <x:c r="G274" s="2" t="str">
        <x:f>IF(A274="","",IF(COUNTIFS($A$5:A274,A274)&gt;1,"Duplicate",IF(D274="CANCELLED","Cancelled",IF(OR(E274="Missing",F274="Missing"),"Missing amount",IF(D274="COMPLETED","Include","Review status")))))</x:f>
      </x:c>
      <x:c r="H274" s="8" t="str">
        <x:f>IF(G274="Include",E274-F274,"")</x:f>
      </x:c>
    </x:row>
    <x:row r="275" ht="23" customHeight="1">
      <x:c r="A275" s="2" t="str">
        <x:f>IF('Raw export'!A275="","",UPPER(TRIM('Raw export'!A275)))</x:f>
      </x:c>
      <x:c r="B275" s="7" t="str">
        <x:f>IF(A275="","",DATE(VALUE(LEFT(TRIM('Raw export'!B275),4)),VALUE(MID(TRIM('Raw export'!B275),6,2)),VALUE(RIGHT(TRIM('Raw export'!B275),2))))</x:f>
      </x:c>
      <x:c r="C275" s="2" t="str">
        <x:f>IF(A275="","",UPPER(TRIM('Raw export'!C275)))</x:f>
      </x:c>
      <x:c r="D275" s="2" t="str">
        <x:f>IF(A275="","",UPPER(TRIM('Raw export'!D275)))</x:f>
      </x:c>
      <x:c r="E275" s="8" t="str">
        <x:f>IF(A275="","",IF('Raw export'!E275="","Missing",VALUE('Raw export'!E275)))</x:f>
      </x:c>
      <x:c r="F275" s="8" t="str">
        <x:f>IF(A275="","",IF('Raw export'!F275="","Missing",VALUE('Raw export'!F275)))</x:f>
      </x:c>
      <x:c r="G275" s="2" t="str">
        <x:f>IF(A275="","",IF(COUNTIFS($A$5:A275,A275)&gt;1,"Duplicate",IF(D275="CANCELLED","Cancelled",IF(OR(E275="Missing",F275="Missing"),"Missing amount",IF(D275="COMPLETED","Include","Review status")))))</x:f>
      </x:c>
      <x:c r="H275" s="8" t="str">
        <x:f>IF(G275="Include",E275-F275,"")</x:f>
      </x:c>
    </x:row>
    <x:row r="276" ht="23" customHeight="1">
      <x:c r="A276" s="2" t="str">
        <x:f>IF('Raw export'!A276="","",UPPER(TRIM('Raw export'!A276)))</x:f>
      </x:c>
      <x:c r="B276" s="7" t="str">
        <x:f>IF(A276="","",DATE(VALUE(LEFT(TRIM('Raw export'!B276),4)),VALUE(MID(TRIM('Raw export'!B276),6,2)),VALUE(RIGHT(TRIM('Raw export'!B276),2))))</x:f>
      </x:c>
      <x:c r="C276" s="2" t="str">
        <x:f>IF(A276="","",UPPER(TRIM('Raw export'!C276)))</x:f>
      </x:c>
      <x:c r="D276" s="2" t="str">
        <x:f>IF(A276="","",UPPER(TRIM('Raw export'!D276)))</x:f>
      </x:c>
      <x:c r="E276" s="8" t="str">
        <x:f>IF(A276="","",IF('Raw export'!E276="","Missing",VALUE('Raw export'!E276)))</x:f>
      </x:c>
      <x:c r="F276" s="8" t="str">
        <x:f>IF(A276="","",IF('Raw export'!F276="","Missing",VALUE('Raw export'!F276)))</x:f>
      </x:c>
      <x:c r="G276" s="2" t="str">
        <x:f>IF(A276="","",IF(COUNTIFS($A$5:A276,A276)&gt;1,"Duplicate",IF(D276="CANCELLED","Cancelled",IF(OR(E276="Missing",F276="Missing"),"Missing amount",IF(D276="COMPLETED","Include","Review status")))))</x:f>
      </x:c>
      <x:c r="H276" s="8" t="str">
        <x:f>IF(G276="Include",E276-F276,"")</x:f>
      </x:c>
    </x:row>
    <x:row r="277" ht="23" customHeight="1">
      <x:c r="A277" s="2" t="str">
        <x:f>IF('Raw export'!A277="","",UPPER(TRIM('Raw export'!A277)))</x:f>
      </x:c>
      <x:c r="B277" s="7" t="str">
        <x:f>IF(A277="","",DATE(VALUE(LEFT(TRIM('Raw export'!B277),4)),VALUE(MID(TRIM('Raw export'!B277),6,2)),VALUE(RIGHT(TRIM('Raw export'!B277),2))))</x:f>
      </x:c>
      <x:c r="C277" s="2" t="str">
        <x:f>IF(A277="","",UPPER(TRIM('Raw export'!C277)))</x:f>
      </x:c>
      <x:c r="D277" s="2" t="str">
        <x:f>IF(A277="","",UPPER(TRIM('Raw export'!D277)))</x:f>
      </x:c>
      <x:c r="E277" s="8" t="str">
        <x:f>IF(A277="","",IF('Raw export'!E277="","Missing",VALUE('Raw export'!E277)))</x:f>
      </x:c>
      <x:c r="F277" s="8" t="str">
        <x:f>IF(A277="","",IF('Raw export'!F277="","Missing",VALUE('Raw export'!F277)))</x:f>
      </x:c>
      <x:c r="G277" s="2" t="str">
        <x:f>IF(A277="","",IF(COUNTIFS($A$5:A277,A277)&gt;1,"Duplicate",IF(D277="CANCELLED","Cancelled",IF(OR(E277="Missing",F277="Missing"),"Missing amount",IF(D277="COMPLETED","Include","Review status")))))</x:f>
      </x:c>
      <x:c r="H277" s="8" t="str">
        <x:f>IF(G277="Include",E277-F277,"")</x:f>
      </x:c>
    </x:row>
    <x:row r="278" ht="23" customHeight="1">
      <x:c r="A278" s="2" t="str">
        <x:f>IF('Raw export'!A278="","",UPPER(TRIM('Raw export'!A278)))</x:f>
      </x:c>
      <x:c r="B278" s="7" t="str">
        <x:f>IF(A278="","",DATE(VALUE(LEFT(TRIM('Raw export'!B278),4)),VALUE(MID(TRIM('Raw export'!B278),6,2)),VALUE(RIGHT(TRIM('Raw export'!B278),2))))</x:f>
      </x:c>
      <x:c r="C278" s="2" t="str">
        <x:f>IF(A278="","",UPPER(TRIM('Raw export'!C278)))</x:f>
      </x:c>
      <x:c r="D278" s="2" t="str">
        <x:f>IF(A278="","",UPPER(TRIM('Raw export'!D278)))</x:f>
      </x:c>
      <x:c r="E278" s="8" t="str">
        <x:f>IF(A278="","",IF('Raw export'!E278="","Missing",VALUE('Raw export'!E278)))</x:f>
      </x:c>
      <x:c r="F278" s="8" t="str">
        <x:f>IF(A278="","",IF('Raw export'!F278="","Missing",VALUE('Raw export'!F278)))</x:f>
      </x:c>
      <x:c r="G278" s="2" t="str">
        <x:f>IF(A278="","",IF(COUNTIFS($A$5:A278,A278)&gt;1,"Duplicate",IF(D278="CANCELLED","Cancelled",IF(OR(E278="Missing",F278="Missing"),"Missing amount",IF(D278="COMPLETED","Include","Review status")))))</x:f>
      </x:c>
      <x:c r="H278" s="8" t="str">
        <x:f>IF(G278="Include",E278-F278,"")</x:f>
      </x:c>
    </x:row>
    <x:row r="279" ht="23" customHeight="1">
      <x:c r="A279" s="2" t="str">
        <x:f>IF('Raw export'!A279="","",UPPER(TRIM('Raw export'!A279)))</x:f>
      </x:c>
      <x:c r="B279" s="7" t="str">
        <x:f>IF(A279="","",DATE(VALUE(LEFT(TRIM('Raw export'!B279),4)),VALUE(MID(TRIM('Raw export'!B279),6,2)),VALUE(RIGHT(TRIM('Raw export'!B279),2))))</x:f>
      </x:c>
      <x:c r="C279" s="2" t="str">
        <x:f>IF(A279="","",UPPER(TRIM('Raw export'!C279)))</x:f>
      </x:c>
      <x:c r="D279" s="2" t="str">
        <x:f>IF(A279="","",UPPER(TRIM('Raw export'!D279)))</x:f>
      </x:c>
      <x:c r="E279" s="8" t="str">
        <x:f>IF(A279="","",IF('Raw export'!E279="","Missing",VALUE('Raw export'!E279)))</x:f>
      </x:c>
      <x:c r="F279" s="8" t="str">
        <x:f>IF(A279="","",IF('Raw export'!F279="","Missing",VALUE('Raw export'!F279)))</x:f>
      </x:c>
      <x:c r="G279" s="2" t="str">
        <x:f>IF(A279="","",IF(COUNTIFS($A$5:A279,A279)&gt;1,"Duplicate",IF(D279="CANCELLED","Cancelled",IF(OR(E279="Missing",F279="Missing"),"Missing amount",IF(D279="COMPLETED","Include","Review status")))))</x:f>
      </x:c>
      <x:c r="H279" s="8" t="str">
        <x:f>IF(G279="Include",E279-F279,"")</x:f>
      </x:c>
    </x:row>
    <x:row r="280" ht="23" customHeight="1">
      <x:c r="A280" s="2" t="str">
        <x:f>IF('Raw export'!A280="","",UPPER(TRIM('Raw export'!A280)))</x:f>
      </x:c>
      <x:c r="B280" s="7" t="str">
        <x:f>IF(A280="","",DATE(VALUE(LEFT(TRIM('Raw export'!B280),4)),VALUE(MID(TRIM('Raw export'!B280),6,2)),VALUE(RIGHT(TRIM('Raw export'!B280),2))))</x:f>
      </x:c>
      <x:c r="C280" s="2" t="str">
        <x:f>IF(A280="","",UPPER(TRIM('Raw export'!C280)))</x:f>
      </x:c>
      <x:c r="D280" s="2" t="str">
        <x:f>IF(A280="","",UPPER(TRIM('Raw export'!D280)))</x:f>
      </x:c>
      <x:c r="E280" s="8" t="str">
        <x:f>IF(A280="","",IF('Raw export'!E280="","Missing",VALUE('Raw export'!E280)))</x:f>
      </x:c>
      <x:c r="F280" s="8" t="str">
        <x:f>IF(A280="","",IF('Raw export'!F280="","Missing",VALUE('Raw export'!F280)))</x:f>
      </x:c>
      <x:c r="G280" s="2" t="str">
        <x:f>IF(A280="","",IF(COUNTIFS($A$5:A280,A280)&gt;1,"Duplicate",IF(D280="CANCELLED","Cancelled",IF(OR(E280="Missing",F280="Missing"),"Missing amount",IF(D280="COMPLETED","Include","Review status")))))</x:f>
      </x:c>
      <x:c r="H280" s="8" t="str">
        <x:f>IF(G280="Include",E280-F280,"")</x:f>
      </x:c>
    </x:row>
    <x:row r="281" ht="23" customHeight="1">
      <x:c r="A281" s="2" t="str">
        <x:f>IF('Raw export'!A281="","",UPPER(TRIM('Raw export'!A281)))</x:f>
      </x:c>
      <x:c r="B281" s="7" t="str">
        <x:f>IF(A281="","",DATE(VALUE(LEFT(TRIM('Raw export'!B281),4)),VALUE(MID(TRIM('Raw export'!B281),6,2)),VALUE(RIGHT(TRIM('Raw export'!B281),2))))</x:f>
      </x:c>
      <x:c r="C281" s="2" t="str">
        <x:f>IF(A281="","",UPPER(TRIM('Raw export'!C281)))</x:f>
      </x:c>
      <x:c r="D281" s="2" t="str">
        <x:f>IF(A281="","",UPPER(TRIM('Raw export'!D281)))</x:f>
      </x:c>
      <x:c r="E281" s="8" t="str">
        <x:f>IF(A281="","",IF('Raw export'!E281="","Missing",VALUE('Raw export'!E281)))</x:f>
      </x:c>
      <x:c r="F281" s="8" t="str">
        <x:f>IF(A281="","",IF('Raw export'!F281="","Missing",VALUE('Raw export'!F281)))</x:f>
      </x:c>
      <x:c r="G281" s="2" t="str">
        <x:f>IF(A281="","",IF(COUNTIFS($A$5:A281,A281)&gt;1,"Duplicate",IF(D281="CANCELLED","Cancelled",IF(OR(E281="Missing",F281="Missing"),"Missing amount",IF(D281="COMPLETED","Include","Review status")))))</x:f>
      </x:c>
      <x:c r="H281" s="8" t="str">
        <x:f>IF(G281="Include",E281-F281,"")</x:f>
      </x:c>
    </x:row>
    <x:row r="282" ht="23" customHeight="1">
      <x:c r="A282" s="2" t="str">
        <x:f>IF('Raw export'!A282="","",UPPER(TRIM('Raw export'!A282)))</x:f>
      </x:c>
      <x:c r="B282" s="7" t="str">
        <x:f>IF(A282="","",DATE(VALUE(LEFT(TRIM('Raw export'!B282),4)),VALUE(MID(TRIM('Raw export'!B282),6,2)),VALUE(RIGHT(TRIM('Raw export'!B282),2))))</x:f>
      </x:c>
      <x:c r="C282" s="2" t="str">
        <x:f>IF(A282="","",UPPER(TRIM('Raw export'!C282)))</x:f>
      </x:c>
      <x:c r="D282" s="2" t="str">
        <x:f>IF(A282="","",UPPER(TRIM('Raw export'!D282)))</x:f>
      </x:c>
      <x:c r="E282" s="8" t="str">
        <x:f>IF(A282="","",IF('Raw export'!E282="","Missing",VALUE('Raw export'!E282)))</x:f>
      </x:c>
      <x:c r="F282" s="8" t="str">
        <x:f>IF(A282="","",IF('Raw export'!F282="","Missing",VALUE('Raw export'!F282)))</x:f>
      </x:c>
      <x:c r="G282" s="2" t="str">
        <x:f>IF(A282="","",IF(COUNTIFS($A$5:A282,A282)&gt;1,"Duplicate",IF(D282="CANCELLED","Cancelled",IF(OR(E282="Missing",F282="Missing"),"Missing amount",IF(D282="COMPLETED","Include","Review status")))))</x:f>
      </x:c>
      <x:c r="H282" s="8" t="str">
        <x:f>IF(G282="Include",E282-F282,"")</x:f>
      </x:c>
    </x:row>
    <x:row r="283" ht="23" customHeight="1">
      <x:c r="A283" s="2" t="str">
        <x:f>IF('Raw export'!A283="","",UPPER(TRIM('Raw export'!A283)))</x:f>
      </x:c>
      <x:c r="B283" s="7" t="str">
        <x:f>IF(A283="","",DATE(VALUE(LEFT(TRIM('Raw export'!B283),4)),VALUE(MID(TRIM('Raw export'!B283),6,2)),VALUE(RIGHT(TRIM('Raw export'!B283),2))))</x:f>
      </x:c>
      <x:c r="C283" s="2" t="str">
        <x:f>IF(A283="","",UPPER(TRIM('Raw export'!C283)))</x:f>
      </x:c>
      <x:c r="D283" s="2" t="str">
        <x:f>IF(A283="","",UPPER(TRIM('Raw export'!D283)))</x:f>
      </x:c>
      <x:c r="E283" s="8" t="str">
        <x:f>IF(A283="","",IF('Raw export'!E283="","Missing",VALUE('Raw export'!E283)))</x:f>
      </x:c>
      <x:c r="F283" s="8" t="str">
        <x:f>IF(A283="","",IF('Raw export'!F283="","Missing",VALUE('Raw export'!F283)))</x:f>
      </x:c>
      <x:c r="G283" s="2" t="str">
        <x:f>IF(A283="","",IF(COUNTIFS($A$5:A283,A283)&gt;1,"Duplicate",IF(D283="CANCELLED","Cancelled",IF(OR(E283="Missing",F283="Missing"),"Missing amount",IF(D283="COMPLETED","Include","Review status")))))</x:f>
      </x:c>
      <x:c r="H283" s="8" t="str">
        <x:f>IF(G283="Include",E283-F283,"")</x:f>
      </x:c>
    </x:row>
    <x:row r="284" ht="23" customHeight="1">
      <x:c r="A284" s="2" t="str">
        <x:f>IF('Raw export'!A284="","",UPPER(TRIM('Raw export'!A284)))</x:f>
      </x:c>
      <x:c r="B284" s="7" t="str">
        <x:f>IF(A284="","",DATE(VALUE(LEFT(TRIM('Raw export'!B284),4)),VALUE(MID(TRIM('Raw export'!B284),6,2)),VALUE(RIGHT(TRIM('Raw export'!B284),2))))</x:f>
      </x:c>
      <x:c r="C284" s="2" t="str">
        <x:f>IF(A284="","",UPPER(TRIM('Raw export'!C284)))</x:f>
      </x:c>
      <x:c r="D284" s="2" t="str">
        <x:f>IF(A284="","",UPPER(TRIM('Raw export'!D284)))</x:f>
      </x:c>
      <x:c r="E284" s="8" t="str">
        <x:f>IF(A284="","",IF('Raw export'!E284="","Missing",VALUE('Raw export'!E284)))</x:f>
      </x:c>
      <x:c r="F284" s="8" t="str">
        <x:f>IF(A284="","",IF('Raw export'!F284="","Missing",VALUE('Raw export'!F284)))</x:f>
      </x:c>
      <x:c r="G284" s="2" t="str">
        <x:f>IF(A284="","",IF(COUNTIFS($A$5:A284,A284)&gt;1,"Duplicate",IF(D284="CANCELLED","Cancelled",IF(OR(E284="Missing",F284="Missing"),"Missing amount",IF(D284="COMPLETED","Include","Review status")))))</x:f>
      </x:c>
      <x:c r="H284" s="8" t="str">
        <x:f>IF(G284="Include",E284-F284,"")</x:f>
      </x:c>
    </x:row>
    <x:row r="285" ht="23" customHeight="1">
      <x:c r="A285" s="2" t="str">
        <x:f>IF('Raw export'!A285="","",UPPER(TRIM('Raw export'!A285)))</x:f>
      </x:c>
      <x:c r="B285" s="7" t="str">
        <x:f>IF(A285="","",DATE(VALUE(LEFT(TRIM('Raw export'!B285),4)),VALUE(MID(TRIM('Raw export'!B285),6,2)),VALUE(RIGHT(TRIM('Raw export'!B285),2))))</x:f>
      </x:c>
      <x:c r="C285" s="2" t="str">
        <x:f>IF(A285="","",UPPER(TRIM('Raw export'!C285)))</x:f>
      </x:c>
      <x:c r="D285" s="2" t="str">
        <x:f>IF(A285="","",UPPER(TRIM('Raw export'!D285)))</x:f>
      </x:c>
      <x:c r="E285" s="8" t="str">
        <x:f>IF(A285="","",IF('Raw export'!E285="","Missing",VALUE('Raw export'!E285)))</x:f>
      </x:c>
      <x:c r="F285" s="8" t="str">
        <x:f>IF(A285="","",IF('Raw export'!F285="","Missing",VALUE('Raw export'!F285)))</x:f>
      </x:c>
      <x:c r="G285" s="2" t="str">
        <x:f>IF(A285="","",IF(COUNTIFS($A$5:A285,A285)&gt;1,"Duplicate",IF(D285="CANCELLED","Cancelled",IF(OR(E285="Missing",F285="Missing"),"Missing amount",IF(D285="COMPLETED","Include","Review status")))))</x:f>
      </x:c>
      <x:c r="H285" s="8" t="str">
        <x:f>IF(G285="Include",E285-F285,"")</x:f>
      </x:c>
    </x:row>
    <x:row r="286" ht="23" customHeight="1">
      <x:c r="A286" s="2" t="str">
        <x:f>IF('Raw export'!A286="","",UPPER(TRIM('Raw export'!A286)))</x:f>
      </x:c>
      <x:c r="B286" s="7" t="str">
        <x:f>IF(A286="","",DATE(VALUE(LEFT(TRIM('Raw export'!B286),4)),VALUE(MID(TRIM('Raw export'!B286),6,2)),VALUE(RIGHT(TRIM('Raw export'!B286),2))))</x:f>
      </x:c>
      <x:c r="C286" s="2" t="str">
        <x:f>IF(A286="","",UPPER(TRIM('Raw export'!C286)))</x:f>
      </x:c>
      <x:c r="D286" s="2" t="str">
        <x:f>IF(A286="","",UPPER(TRIM('Raw export'!D286)))</x:f>
      </x:c>
      <x:c r="E286" s="8" t="str">
        <x:f>IF(A286="","",IF('Raw export'!E286="","Missing",VALUE('Raw export'!E286)))</x:f>
      </x:c>
      <x:c r="F286" s="8" t="str">
        <x:f>IF(A286="","",IF('Raw export'!F286="","Missing",VALUE('Raw export'!F286)))</x:f>
      </x:c>
      <x:c r="G286" s="2" t="str">
        <x:f>IF(A286="","",IF(COUNTIFS($A$5:A286,A286)&gt;1,"Duplicate",IF(D286="CANCELLED","Cancelled",IF(OR(E286="Missing",F286="Missing"),"Missing amount",IF(D286="COMPLETED","Include","Review status")))))</x:f>
      </x:c>
      <x:c r="H286" s="8" t="str">
        <x:f>IF(G286="Include",E286-F286,"")</x:f>
      </x:c>
    </x:row>
    <x:row r="287" ht="23" customHeight="1">
      <x:c r="A287" s="2" t="str">
        <x:f>IF('Raw export'!A287="","",UPPER(TRIM('Raw export'!A287)))</x:f>
      </x:c>
      <x:c r="B287" s="7" t="str">
        <x:f>IF(A287="","",DATE(VALUE(LEFT(TRIM('Raw export'!B287),4)),VALUE(MID(TRIM('Raw export'!B287),6,2)),VALUE(RIGHT(TRIM('Raw export'!B287),2))))</x:f>
      </x:c>
      <x:c r="C287" s="2" t="str">
        <x:f>IF(A287="","",UPPER(TRIM('Raw export'!C287)))</x:f>
      </x:c>
      <x:c r="D287" s="2" t="str">
        <x:f>IF(A287="","",UPPER(TRIM('Raw export'!D287)))</x:f>
      </x:c>
      <x:c r="E287" s="8" t="str">
        <x:f>IF(A287="","",IF('Raw export'!E287="","Missing",VALUE('Raw export'!E287)))</x:f>
      </x:c>
      <x:c r="F287" s="8" t="str">
        <x:f>IF(A287="","",IF('Raw export'!F287="","Missing",VALUE('Raw export'!F287)))</x:f>
      </x:c>
      <x:c r="G287" s="2" t="str">
        <x:f>IF(A287="","",IF(COUNTIFS($A$5:A287,A287)&gt;1,"Duplicate",IF(D287="CANCELLED","Cancelled",IF(OR(E287="Missing",F287="Missing"),"Missing amount",IF(D287="COMPLETED","Include","Review status")))))</x:f>
      </x:c>
      <x:c r="H287" s="8" t="str">
        <x:f>IF(G287="Include",E287-F287,"")</x:f>
      </x:c>
    </x:row>
    <x:row r="288" ht="23" customHeight="1">
      <x:c r="A288" s="2" t="str">
        <x:f>IF('Raw export'!A288="","",UPPER(TRIM('Raw export'!A288)))</x:f>
      </x:c>
      <x:c r="B288" s="7" t="str">
        <x:f>IF(A288="","",DATE(VALUE(LEFT(TRIM('Raw export'!B288),4)),VALUE(MID(TRIM('Raw export'!B288),6,2)),VALUE(RIGHT(TRIM('Raw export'!B288),2))))</x:f>
      </x:c>
      <x:c r="C288" s="2" t="str">
        <x:f>IF(A288="","",UPPER(TRIM('Raw export'!C288)))</x:f>
      </x:c>
      <x:c r="D288" s="2" t="str">
        <x:f>IF(A288="","",UPPER(TRIM('Raw export'!D288)))</x:f>
      </x:c>
      <x:c r="E288" s="8" t="str">
        <x:f>IF(A288="","",IF('Raw export'!E288="","Missing",VALUE('Raw export'!E288)))</x:f>
      </x:c>
      <x:c r="F288" s="8" t="str">
        <x:f>IF(A288="","",IF('Raw export'!F288="","Missing",VALUE('Raw export'!F288)))</x:f>
      </x:c>
      <x:c r="G288" s="2" t="str">
        <x:f>IF(A288="","",IF(COUNTIFS($A$5:A288,A288)&gt;1,"Duplicate",IF(D288="CANCELLED","Cancelled",IF(OR(E288="Missing",F288="Missing"),"Missing amount",IF(D288="COMPLETED","Include","Review status")))))</x:f>
      </x:c>
      <x:c r="H288" s="8" t="str">
        <x:f>IF(G288="Include",E288-F288,"")</x:f>
      </x:c>
    </x:row>
    <x:row r="289" ht="23" customHeight="1">
      <x:c r="A289" s="2" t="str">
        <x:f>IF('Raw export'!A289="","",UPPER(TRIM('Raw export'!A289)))</x:f>
      </x:c>
      <x:c r="B289" s="7" t="str">
        <x:f>IF(A289="","",DATE(VALUE(LEFT(TRIM('Raw export'!B289),4)),VALUE(MID(TRIM('Raw export'!B289),6,2)),VALUE(RIGHT(TRIM('Raw export'!B289),2))))</x:f>
      </x:c>
      <x:c r="C289" s="2" t="str">
        <x:f>IF(A289="","",UPPER(TRIM('Raw export'!C289)))</x:f>
      </x:c>
      <x:c r="D289" s="2" t="str">
        <x:f>IF(A289="","",UPPER(TRIM('Raw export'!D289)))</x:f>
      </x:c>
      <x:c r="E289" s="8" t="str">
        <x:f>IF(A289="","",IF('Raw export'!E289="","Missing",VALUE('Raw export'!E289)))</x:f>
      </x:c>
      <x:c r="F289" s="8" t="str">
        <x:f>IF(A289="","",IF('Raw export'!F289="","Missing",VALUE('Raw export'!F289)))</x:f>
      </x:c>
      <x:c r="G289" s="2" t="str">
        <x:f>IF(A289="","",IF(COUNTIFS($A$5:A289,A289)&gt;1,"Duplicate",IF(D289="CANCELLED","Cancelled",IF(OR(E289="Missing",F289="Missing"),"Missing amount",IF(D289="COMPLETED","Include","Review status")))))</x:f>
      </x:c>
      <x:c r="H289" s="8" t="str">
        <x:f>IF(G289="Include",E289-F289,"")</x:f>
      </x:c>
    </x:row>
    <x:row r="290" ht="23" customHeight="1">
      <x:c r="A290" s="2" t="str">
        <x:f>IF('Raw export'!A290="","",UPPER(TRIM('Raw export'!A290)))</x:f>
      </x:c>
      <x:c r="B290" s="7" t="str">
        <x:f>IF(A290="","",DATE(VALUE(LEFT(TRIM('Raw export'!B290),4)),VALUE(MID(TRIM('Raw export'!B290),6,2)),VALUE(RIGHT(TRIM('Raw export'!B290),2))))</x:f>
      </x:c>
      <x:c r="C290" s="2" t="str">
        <x:f>IF(A290="","",UPPER(TRIM('Raw export'!C290)))</x:f>
      </x:c>
      <x:c r="D290" s="2" t="str">
        <x:f>IF(A290="","",UPPER(TRIM('Raw export'!D290)))</x:f>
      </x:c>
      <x:c r="E290" s="8" t="str">
        <x:f>IF(A290="","",IF('Raw export'!E290="","Missing",VALUE('Raw export'!E290)))</x:f>
      </x:c>
      <x:c r="F290" s="8" t="str">
        <x:f>IF(A290="","",IF('Raw export'!F290="","Missing",VALUE('Raw export'!F290)))</x:f>
      </x:c>
      <x:c r="G290" s="2" t="str">
        <x:f>IF(A290="","",IF(COUNTIFS($A$5:A290,A290)&gt;1,"Duplicate",IF(D290="CANCELLED","Cancelled",IF(OR(E290="Missing",F290="Missing"),"Missing amount",IF(D290="COMPLETED","Include","Review status")))))</x:f>
      </x:c>
      <x:c r="H290" s="8" t="str">
        <x:f>IF(G290="Include",E290-F290,"")</x:f>
      </x:c>
    </x:row>
    <x:row r="291" ht="23" customHeight="1">
      <x:c r="A291" s="2" t="str">
        <x:f>IF('Raw export'!A291="","",UPPER(TRIM('Raw export'!A291)))</x:f>
      </x:c>
      <x:c r="B291" s="7" t="str">
        <x:f>IF(A291="","",DATE(VALUE(LEFT(TRIM('Raw export'!B291),4)),VALUE(MID(TRIM('Raw export'!B291),6,2)),VALUE(RIGHT(TRIM('Raw export'!B291),2))))</x:f>
      </x:c>
      <x:c r="C291" s="2" t="str">
        <x:f>IF(A291="","",UPPER(TRIM('Raw export'!C291)))</x:f>
      </x:c>
      <x:c r="D291" s="2" t="str">
        <x:f>IF(A291="","",UPPER(TRIM('Raw export'!D291)))</x:f>
      </x:c>
      <x:c r="E291" s="8" t="str">
        <x:f>IF(A291="","",IF('Raw export'!E291="","Missing",VALUE('Raw export'!E291)))</x:f>
      </x:c>
      <x:c r="F291" s="8" t="str">
        <x:f>IF(A291="","",IF('Raw export'!F291="","Missing",VALUE('Raw export'!F291)))</x:f>
      </x:c>
      <x:c r="G291" s="2" t="str">
        <x:f>IF(A291="","",IF(COUNTIFS($A$5:A291,A291)&gt;1,"Duplicate",IF(D291="CANCELLED","Cancelled",IF(OR(E291="Missing",F291="Missing"),"Missing amount",IF(D291="COMPLETED","Include","Review status")))))</x:f>
      </x:c>
      <x:c r="H291" s="8" t="str">
        <x:f>IF(G291="Include",E291-F291,"")</x:f>
      </x:c>
    </x:row>
    <x:row r="292" ht="23" customHeight="1">
      <x:c r="A292" s="2" t="str">
        <x:f>IF('Raw export'!A292="","",UPPER(TRIM('Raw export'!A292)))</x:f>
      </x:c>
      <x:c r="B292" s="7" t="str">
        <x:f>IF(A292="","",DATE(VALUE(LEFT(TRIM('Raw export'!B292),4)),VALUE(MID(TRIM('Raw export'!B292),6,2)),VALUE(RIGHT(TRIM('Raw export'!B292),2))))</x:f>
      </x:c>
      <x:c r="C292" s="2" t="str">
        <x:f>IF(A292="","",UPPER(TRIM('Raw export'!C292)))</x:f>
      </x:c>
      <x:c r="D292" s="2" t="str">
        <x:f>IF(A292="","",UPPER(TRIM('Raw export'!D292)))</x:f>
      </x:c>
      <x:c r="E292" s="8" t="str">
        <x:f>IF(A292="","",IF('Raw export'!E292="","Missing",VALUE('Raw export'!E292)))</x:f>
      </x:c>
      <x:c r="F292" s="8" t="str">
        <x:f>IF(A292="","",IF('Raw export'!F292="","Missing",VALUE('Raw export'!F292)))</x:f>
      </x:c>
      <x:c r="G292" s="2" t="str">
        <x:f>IF(A292="","",IF(COUNTIFS($A$5:A292,A292)&gt;1,"Duplicate",IF(D292="CANCELLED","Cancelled",IF(OR(E292="Missing",F292="Missing"),"Missing amount",IF(D292="COMPLETED","Include","Review status")))))</x:f>
      </x:c>
      <x:c r="H292" s="8" t="str">
        <x:f>IF(G292="Include",E292-F292,"")</x:f>
      </x:c>
    </x:row>
    <x:row r="293" ht="23" customHeight="1">
      <x:c r="A293" s="2" t="str">
        <x:f>IF('Raw export'!A293="","",UPPER(TRIM('Raw export'!A293)))</x:f>
      </x:c>
      <x:c r="B293" s="7" t="str">
        <x:f>IF(A293="","",DATE(VALUE(LEFT(TRIM('Raw export'!B293),4)),VALUE(MID(TRIM('Raw export'!B293),6,2)),VALUE(RIGHT(TRIM('Raw export'!B293),2))))</x:f>
      </x:c>
      <x:c r="C293" s="2" t="str">
        <x:f>IF(A293="","",UPPER(TRIM('Raw export'!C293)))</x:f>
      </x:c>
      <x:c r="D293" s="2" t="str">
        <x:f>IF(A293="","",UPPER(TRIM('Raw export'!D293)))</x:f>
      </x:c>
      <x:c r="E293" s="8" t="str">
        <x:f>IF(A293="","",IF('Raw export'!E293="","Missing",VALUE('Raw export'!E293)))</x:f>
      </x:c>
      <x:c r="F293" s="8" t="str">
        <x:f>IF(A293="","",IF('Raw export'!F293="","Missing",VALUE('Raw export'!F293)))</x:f>
      </x:c>
      <x:c r="G293" s="2" t="str">
        <x:f>IF(A293="","",IF(COUNTIFS($A$5:A293,A293)&gt;1,"Duplicate",IF(D293="CANCELLED","Cancelled",IF(OR(E293="Missing",F293="Missing"),"Missing amount",IF(D293="COMPLETED","Include","Review status")))))</x:f>
      </x:c>
      <x:c r="H293" s="8" t="str">
        <x:f>IF(G293="Include",E293-F293,"")</x:f>
      </x:c>
    </x:row>
    <x:row r="294" ht="23" customHeight="1">
      <x:c r="A294" s="2" t="str">
        <x:f>IF('Raw export'!A294="","",UPPER(TRIM('Raw export'!A294)))</x:f>
      </x:c>
      <x:c r="B294" s="7" t="str">
        <x:f>IF(A294="","",DATE(VALUE(LEFT(TRIM('Raw export'!B294),4)),VALUE(MID(TRIM('Raw export'!B294),6,2)),VALUE(RIGHT(TRIM('Raw export'!B294),2))))</x:f>
      </x:c>
      <x:c r="C294" s="2" t="str">
        <x:f>IF(A294="","",UPPER(TRIM('Raw export'!C294)))</x:f>
      </x:c>
      <x:c r="D294" s="2" t="str">
        <x:f>IF(A294="","",UPPER(TRIM('Raw export'!D294)))</x:f>
      </x:c>
      <x:c r="E294" s="8" t="str">
        <x:f>IF(A294="","",IF('Raw export'!E294="","Missing",VALUE('Raw export'!E294)))</x:f>
      </x:c>
      <x:c r="F294" s="8" t="str">
        <x:f>IF(A294="","",IF('Raw export'!F294="","Missing",VALUE('Raw export'!F294)))</x:f>
      </x:c>
      <x:c r="G294" s="2" t="str">
        <x:f>IF(A294="","",IF(COUNTIFS($A$5:A294,A294)&gt;1,"Duplicate",IF(D294="CANCELLED","Cancelled",IF(OR(E294="Missing",F294="Missing"),"Missing amount",IF(D294="COMPLETED","Include","Review status")))))</x:f>
      </x:c>
      <x:c r="H294" s="8" t="str">
        <x:f>IF(G294="Include",E294-F294,"")</x:f>
      </x:c>
    </x:row>
    <x:row r="295" ht="23" customHeight="1">
      <x:c r="A295" s="2" t="str">
        <x:f>IF('Raw export'!A295="","",UPPER(TRIM('Raw export'!A295)))</x:f>
      </x:c>
      <x:c r="B295" s="7" t="str">
        <x:f>IF(A295="","",DATE(VALUE(LEFT(TRIM('Raw export'!B295),4)),VALUE(MID(TRIM('Raw export'!B295),6,2)),VALUE(RIGHT(TRIM('Raw export'!B295),2))))</x:f>
      </x:c>
      <x:c r="C295" s="2" t="str">
        <x:f>IF(A295="","",UPPER(TRIM('Raw export'!C295)))</x:f>
      </x:c>
      <x:c r="D295" s="2" t="str">
        <x:f>IF(A295="","",UPPER(TRIM('Raw export'!D295)))</x:f>
      </x:c>
      <x:c r="E295" s="8" t="str">
        <x:f>IF(A295="","",IF('Raw export'!E295="","Missing",VALUE('Raw export'!E295)))</x:f>
      </x:c>
      <x:c r="F295" s="8" t="str">
        <x:f>IF(A295="","",IF('Raw export'!F295="","Missing",VALUE('Raw export'!F295)))</x:f>
      </x:c>
      <x:c r="G295" s="2" t="str">
        <x:f>IF(A295="","",IF(COUNTIFS($A$5:A295,A295)&gt;1,"Duplicate",IF(D295="CANCELLED","Cancelled",IF(OR(E295="Missing",F295="Missing"),"Missing amount",IF(D295="COMPLETED","Include","Review status")))))</x:f>
      </x:c>
      <x:c r="H295" s="8" t="str">
        <x:f>IF(G295="Include",E295-F295,"")</x:f>
      </x:c>
    </x:row>
    <x:row r="296" ht="23" customHeight="1">
      <x:c r="A296" s="2" t="str">
        <x:f>IF('Raw export'!A296="","",UPPER(TRIM('Raw export'!A296)))</x:f>
      </x:c>
      <x:c r="B296" s="7" t="str">
        <x:f>IF(A296="","",DATE(VALUE(LEFT(TRIM('Raw export'!B296),4)),VALUE(MID(TRIM('Raw export'!B296),6,2)),VALUE(RIGHT(TRIM('Raw export'!B296),2))))</x:f>
      </x:c>
      <x:c r="C296" s="2" t="str">
        <x:f>IF(A296="","",UPPER(TRIM('Raw export'!C296)))</x:f>
      </x:c>
      <x:c r="D296" s="2" t="str">
        <x:f>IF(A296="","",UPPER(TRIM('Raw export'!D296)))</x:f>
      </x:c>
      <x:c r="E296" s="8" t="str">
        <x:f>IF(A296="","",IF('Raw export'!E296="","Missing",VALUE('Raw export'!E296)))</x:f>
      </x:c>
      <x:c r="F296" s="8" t="str">
        <x:f>IF(A296="","",IF('Raw export'!F296="","Missing",VALUE('Raw export'!F296)))</x:f>
      </x:c>
      <x:c r="G296" s="2" t="str">
        <x:f>IF(A296="","",IF(COUNTIFS($A$5:A296,A296)&gt;1,"Duplicate",IF(D296="CANCELLED","Cancelled",IF(OR(E296="Missing",F296="Missing"),"Missing amount",IF(D296="COMPLETED","Include","Review status")))))</x:f>
      </x:c>
      <x:c r="H296" s="8" t="str">
        <x:f>IF(G296="Include",E296-F296,"")</x:f>
      </x:c>
    </x:row>
    <x:row r="297" ht="23" customHeight="1">
      <x:c r="A297" s="2" t="str">
        <x:f>IF('Raw export'!A297="","",UPPER(TRIM('Raw export'!A297)))</x:f>
      </x:c>
      <x:c r="B297" s="7" t="str">
        <x:f>IF(A297="","",DATE(VALUE(LEFT(TRIM('Raw export'!B297),4)),VALUE(MID(TRIM('Raw export'!B297),6,2)),VALUE(RIGHT(TRIM('Raw export'!B297),2))))</x:f>
      </x:c>
      <x:c r="C297" s="2" t="str">
        <x:f>IF(A297="","",UPPER(TRIM('Raw export'!C297)))</x:f>
      </x:c>
      <x:c r="D297" s="2" t="str">
        <x:f>IF(A297="","",UPPER(TRIM('Raw export'!D297)))</x:f>
      </x:c>
      <x:c r="E297" s="8" t="str">
        <x:f>IF(A297="","",IF('Raw export'!E297="","Missing",VALUE('Raw export'!E297)))</x:f>
      </x:c>
      <x:c r="F297" s="8" t="str">
        <x:f>IF(A297="","",IF('Raw export'!F297="","Missing",VALUE('Raw export'!F297)))</x:f>
      </x:c>
      <x:c r="G297" s="2" t="str">
        <x:f>IF(A297="","",IF(COUNTIFS($A$5:A297,A297)&gt;1,"Duplicate",IF(D297="CANCELLED","Cancelled",IF(OR(E297="Missing",F297="Missing"),"Missing amount",IF(D297="COMPLETED","Include","Review status")))))</x:f>
      </x:c>
      <x:c r="H297" s="8" t="str">
        <x:f>IF(G297="Include",E297-F297,"")</x:f>
      </x:c>
    </x:row>
    <x:row r="298" ht="23" customHeight="1">
      <x:c r="A298" s="2" t="str">
        <x:f>IF('Raw export'!A298="","",UPPER(TRIM('Raw export'!A298)))</x:f>
      </x:c>
      <x:c r="B298" s="7" t="str">
        <x:f>IF(A298="","",DATE(VALUE(LEFT(TRIM('Raw export'!B298),4)),VALUE(MID(TRIM('Raw export'!B298),6,2)),VALUE(RIGHT(TRIM('Raw export'!B298),2))))</x:f>
      </x:c>
      <x:c r="C298" s="2" t="str">
        <x:f>IF(A298="","",UPPER(TRIM('Raw export'!C298)))</x:f>
      </x:c>
      <x:c r="D298" s="2" t="str">
        <x:f>IF(A298="","",UPPER(TRIM('Raw export'!D298)))</x:f>
      </x:c>
      <x:c r="E298" s="8" t="str">
        <x:f>IF(A298="","",IF('Raw export'!E298="","Missing",VALUE('Raw export'!E298)))</x:f>
      </x:c>
      <x:c r="F298" s="8" t="str">
        <x:f>IF(A298="","",IF('Raw export'!F298="","Missing",VALUE('Raw export'!F298)))</x:f>
      </x:c>
      <x:c r="G298" s="2" t="str">
        <x:f>IF(A298="","",IF(COUNTIFS($A$5:A298,A298)&gt;1,"Duplicate",IF(D298="CANCELLED","Cancelled",IF(OR(E298="Missing",F298="Missing"),"Missing amount",IF(D298="COMPLETED","Include","Review status")))))</x:f>
      </x:c>
      <x:c r="H298" s="8" t="str">
        <x:f>IF(G298="Include",E298-F298,"")</x:f>
      </x:c>
    </x:row>
    <x:row r="299" ht="23" customHeight="1">
      <x:c r="A299" s="2" t="str">
        <x:f>IF('Raw export'!A299="","",UPPER(TRIM('Raw export'!A299)))</x:f>
      </x:c>
      <x:c r="B299" s="7" t="str">
        <x:f>IF(A299="","",DATE(VALUE(LEFT(TRIM('Raw export'!B299),4)),VALUE(MID(TRIM('Raw export'!B299),6,2)),VALUE(RIGHT(TRIM('Raw export'!B299),2))))</x:f>
      </x:c>
      <x:c r="C299" s="2" t="str">
        <x:f>IF(A299="","",UPPER(TRIM('Raw export'!C299)))</x:f>
      </x:c>
      <x:c r="D299" s="2" t="str">
        <x:f>IF(A299="","",UPPER(TRIM('Raw export'!D299)))</x:f>
      </x:c>
      <x:c r="E299" s="8" t="str">
        <x:f>IF(A299="","",IF('Raw export'!E299="","Missing",VALUE('Raw export'!E299)))</x:f>
      </x:c>
      <x:c r="F299" s="8" t="str">
        <x:f>IF(A299="","",IF('Raw export'!F299="","Missing",VALUE('Raw export'!F299)))</x:f>
      </x:c>
      <x:c r="G299" s="2" t="str">
        <x:f>IF(A299="","",IF(COUNTIFS($A$5:A299,A299)&gt;1,"Duplicate",IF(D299="CANCELLED","Cancelled",IF(OR(E299="Missing",F299="Missing"),"Missing amount",IF(D299="COMPLETED","Include","Review status")))))</x:f>
      </x:c>
      <x:c r="H299" s="8" t="str">
        <x:f>IF(G299="Include",E299-F299,"")</x:f>
      </x:c>
    </x:row>
    <x:row r="300" ht="23" customHeight="1">
      <x:c r="A300" s="2" t="str">
        <x:f>IF('Raw export'!A300="","",UPPER(TRIM('Raw export'!A300)))</x:f>
      </x:c>
      <x:c r="B300" s="7" t="str">
        <x:f>IF(A300="","",DATE(VALUE(LEFT(TRIM('Raw export'!B300),4)),VALUE(MID(TRIM('Raw export'!B300),6,2)),VALUE(RIGHT(TRIM('Raw export'!B300),2))))</x:f>
      </x:c>
      <x:c r="C300" s="2" t="str">
        <x:f>IF(A300="","",UPPER(TRIM('Raw export'!C300)))</x:f>
      </x:c>
      <x:c r="D300" s="2" t="str">
        <x:f>IF(A300="","",UPPER(TRIM('Raw export'!D300)))</x:f>
      </x:c>
      <x:c r="E300" s="8" t="str">
        <x:f>IF(A300="","",IF('Raw export'!E300="","Missing",VALUE('Raw export'!E300)))</x:f>
      </x:c>
      <x:c r="F300" s="8" t="str">
        <x:f>IF(A300="","",IF('Raw export'!F300="","Missing",VALUE('Raw export'!F300)))</x:f>
      </x:c>
      <x:c r="G300" s="2" t="str">
        <x:f>IF(A300="","",IF(COUNTIFS($A$5:A300,A300)&gt;1,"Duplicate",IF(D300="CANCELLED","Cancelled",IF(OR(E300="Missing",F300="Missing"),"Missing amount",IF(D300="COMPLETED","Include","Review status")))))</x:f>
      </x:c>
      <x:c r="H300" s="8" t="str">
        <x:f>IF(G300="Include",E300-F300,"")</x:f>
      </x:c>
    </x:row>
    <x:row r="301" ht="23" customHeight="1">
      <x:c r="A301" s="2" t="str">
        <x:f>IF('Raw export'!A301="","",UPPER(TRIM('Raw export'!A301)))</x:f>
      </x:c>
      <x:c r="B301" s="7" t="str">
        <x:f>IF(A301="","",DATE(VALUE(LEFT(TRIM('Raw export'!B301),4)),VALUE(MID(TRIM('Raw export'!B301),6,2)),VALUE(RIGHT(TRIM('Raw export'!B301),2))))</x:f>
      </x:c>
      <x:c r="C301" s="2" t="str">
        <x:f>IF(A301="","",UPPER(TRIM('Raw export'!C301)))</x:f>
      </x:c>
      <x:c r="D301" s="2" t="str">
        <x:f>IF(A301="","",UPPER(TRIM('Raw export'!D301)))</x:f>
      </x:c>
      <x:c r="E301" s="8" t="str">
        <x:f>IF(A301="","",IF('Raw export'!E301="","Missing",VALUE('Raw export'!E301)))</x:f>
      </x:c>
      <x:c r="F301" s="8" t="str">
        <x:f>IF(A301="","",IF('Raw export'!F301="","Missing",VALUE('Raw export'!F301)))</x:f>
      </x:c>
      <x:c r="G301" s="2" t="str">
        <x:f>IF(A301="","",IF(COUNTIFS($A$5:A301,A301)&gt;1,"Duplicate",IF(D301="CANCELLED","Cancelled",IF(OR(E301="Missing",F301="Missing"),"Missing amount",IF(D301="COMPLETED","Include","Review status")))))</x:f>
      </x:c>
      <x:c r="H301" s="8" t="str">
        <x:f>IF(G301="Include",E301-F301,"")</x:f>
      </x:c>
    </x:row>
    <x:row r="302" ht="23" customHeight="1">
      <x:c r="A302" s="2" t="str">
        <x:f>IF('Raw export'!A302="","",UPPER(TRIM('Raw export'!A302)))</x:f>
      </x:c>
      <x:c r="B302" s="7" t="str">
        <x:f>IF(A302="","",DATE(VALUE(LEFT(TRIM('Raw export'!B302),4)),VALUE(MID(TRIM('Raw export'!B302),6,2)),VALUE(RIGHT(TRIM('Raw export'!B302),2))))</x:f>
      </x:c>
      <x:c r="C302" s="2" t="str">
        <x:f>IF(A302="","",UPPER(TRIM('Raw export'!C302)))</x:f>
      </x:c>
      <x:c r="D302" s="2" t="str">
        <x:f>IF(A302="","",UPPER(TRIM('Raw export'!D302)))</x:f>
      </x:c>
      <x:c r="E302" s="8" t="str">
        <x:f>IF(A302="","",IF('Raw export'!E302="","Missing",VALUE('Raw export'!E302)))</x:f>
      </x:c>
      <x:c r="F302" s="8" t="str">
        <x:f>IF(A302="","",IF('Raw export'!F302="","Missing",VALUE('Raw export'!F302)))</x:f>
      </x:c>
      <x:c r="G302" s="2" t="str">
        <x:f>IF(A302="","",IF(COUNTIFS($A$5:A302,A302)&gt;1,"Duplicate",IF(D302="CANCELLED","Cancelled",IF(OR(E302="Missing",F302="Missing"),"Missing amount",IF(D302="COMPLETED","Include","Review status")))))</x:f>
      </x:c>
      <x:c r="H302" s="8" t="str">
        <x:f>IF(G302="Include",E302-F302,"")</x:f>
      </x:c>
    </x:row>
    <x:row r="303" ht="23" customHeight="1">
      <x:c r="A303" s="2" t="str">
        <x:f>IF('Raw export'!A303="","",UPPER(TRIM('Raw export'!A303)))</x:f>
      </x:c>
      <x:c r="B303" s="7" t="str">
        <x:f>IF(A303="","",DATE(VALUE(LEFT(TRIM('Raw export'!B303),4)),VALUE(MID(TRIM('Raw export'!B303),6,2)),VALUE(RIGHT(TRIM('Raw export'!B303),2))))</x:f>
      </x:c>
      <x:c r="C303" s="2" t="str">
        <x:f>IF(A303="","",UPPER(TRIM('Raw export'!C303)))</x:f>
      </x:c>
      <x:c r="D303" s="2" t="str">
        <x:f>IF(A303="","",UPPER(TRIM('Raw export'!D303)))</x:f>
      </x:c>
      <x:c r="E303" s="8" t="str">
        <x:f>IF(A303="","",IF('Raw export'!E303="","Missing",VALUE('Raw export'!E303)))</x:f>
      </x:c>
      <x:c r="F303" s="8" t="str">
        <x:f>IF(A303="","",IF('Raw export'!F303="","Missing",VALUE('Raw export'!F303)))</x:f>
      </x:c>
      <x:c r="G303" s="2" t="str">
        <x:f>IF(A303="","",IF(COUNTIFS($A$5:A303,A303)&gt;1,"Duplicate",IF(D303="CANCELLED","Cancelled",IF(OR(E303="Missing",F303="Missing"),"Missing amount",IF(D303="COMPLETED","Include","Review status")))))</x:f>
      </x:c>
      <x:c r="H303" s="8" t="str">
        <x:f>IF(G303="Include",E303-F303,"")</x:f>
      </x:c>
    </x:row>
    <x:row r="304" ht="23" customHeight="1">
      <x:c r="A304" s="2" t="str">
        <x:f>IF('Raw export'!A304="","",UPPER(TRIM('Raw export'!A304)))</x:f>
      </x:c>
      <x:c r="B304" s="7" t="str">
        <x:f>IF(A304="","",DATE(VALUE(LEFT(TRIM('Raw export'!B304),4)),VALUE(MID(TRIM('Raw export'!B304),6,2)),VALUE(RIGHT(TRIM('Raw export'!B304),2))))</x:f>
      </x:c>
      <x:c r="C304" s="2" t="str">
        <x:f>IF(A304="","",UPPER(TRIM('Raw export'!C304)))</x:f>
      </x:c>
      <x:c r="D304" s="2" t="str">
        <x:f>IF(A304="","",UPPER(TRIM('Raw export'!D304)))</x:f>
      </x:c>
      <x:c r="E304" s="8" t="str">
        <x:f>IF(A304="","",IF('Raw export'!E304="","Missing",VALUE('Raw export'!E304)))</x:f>
      </x:c>
      <x:c r="F304" s="8" t="str">
        <x:f>IF(A304="","",IF('Raw export'!F304="","Missing",VALUE('Raw export'!F304)))</x:f>
      </x:c>
      <x:c r="G304" s="2" t="str">
        <x:f>IF(A304="","",IF(COUNTIFS($A$5:A304,A304)&gt;1,"Duplicate",IF(D304="CANCELLED","Cancelled",IF(OR(E304="Missing",F304="Missing"),"Missing amount",IF(D304="COMPLETED","Include","Review status")))))</x:f>
      </x:c>
      <x:c r="H304" s="8" t="str">
        <x:f>IF(G304="Include",E304-F304,"")</x:f>
      </x:c>
    </x:row>
  </x:sheetData>
  <x:conditionalFormatting sqref="G5:G304">
    <x:cfRule type="expression" dxfId="0" priority="1">
      <x:formula>AND($A5&lt;&gt;"",$G5&lt;&gt;"Include")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ffe85f3cd194fc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FICTIONAL SOURCE DATA</x:v>
      </x:c>
      <x:c r="B2" s="2"/>
      <x:c r="C2" s="2"/>
      <x:c r="D2" s="2"/>
      <x:c r="E2" s="2"/>
      <x:c r="F2" s="2"/>
    </x:row>
    <x:row r="3" ht="23" customHeight="1">
      <x:c r="A3" s="2" t="str">
        <x:v>Synthetic demo export. Replace A5:F304 only; maximum 300 rows. USD, one row per order.</x:v>
      </x:c>
      <x:c r="B3" s="2"/>
      <x:c r="C3" s="2"/>
      <x:c r="D3" s="2"/>
      <x:c r="E3" s="2"/>
      <x:c r="F3" s="2"/>
    </x:row>
    <x:row r="4" ht="28" customHeight="1">
      <x:c r="A4" s="5" t="str">
        <x:v>Order ID</x:v>
      </x:c>
      <x:c r="B4" s="5" t="str">
        <x:v>Order Date</x:v>
      </x:c>
      <x:c r="C4" s="5" t="str">
        <x:v>Channel</x:v>
      </x:c>
      <x:c r="D4" s="5" t="str">
        <x:v>Status</x:v>
      </x:c>
      <x:c r="E4" s="5" t="str">
        <x:v>Revenue USD</x:v>
      </x:c>
      <x:c r="F4" s="5" t="str">
        <x:v>Cost USD</x:v>
      </x:c>
    </x:row>
    <x:row r="5" ht="23" customHeight="1">
      <x:c r="A5" s="6" t="str">
        <x:v>ORD-1001</x:v>
      </x:c>
      <x:c r="B5" s="6" t="str">
        <x:v>2026-01-01</x:v>
      </x:c>
      <x:c r="C5" s="6" t="str">
        <x:v> Direct </x:v>
      </x:c>
      <x:c r="D5" s="6" t="str">
        <x:v> Cancelled </x:v>
      </x:c>
      <x:c r="E5" s="6" t="str">
        <x:v>$420.00</x:v>
      </x:c>
      <x:c r="F5" s="6" t="str">
        <x:v>202</x:v>
      </x:c>
    </x:row>
    <x:row r="6" ht="23" customHeight="1">
      <x:c r="A6" s="6" t="str">
        <x:v>ORD-1002</x:v>
      </x:c>
      <x:c r="B6" s="6" t="str">
        <x:v>2026-01-02</x:v>
      </x:c>
      <x:c r="C6" s="6" t="str">
        <x:v>PARTNER</x:v>
      </x:c>
      <x:c r="D6" s="6" t="str">
        <x:v>completed</x:v>
      </x:c>
      <x:c r="E6" s="6" t="str">
        <x:v>557</x:v>
      </x:c>
      <x:c r="F6" s="6" t="str">
        <x:v>304</x:v>
      </x:c>
    </x:row>
    <x:row r="7" ht="23" customHeight="1">
      <x:c r="A7" s="6" t="str">
        <x:v>ORD-1003</x:v>
      </x:c>
      <x:c r="B7" s="6" t="str">
        <x:v>2026-01-03</x:v>
      </x:c>
      <x:c r="C7" s="6" t="str">
        <x:v>online</x:v>
      </x:c>
      <x:c r="D7" s="6" t="str">
        <x:v>completed</x:v>
      </x:c>
      <x:c r="E7" s="6" t="str">
        <x:v>694</x:v>
      </x:c>
      <x:c r="F7" s="6" t="str">
        <x:v>423</x:v>
      </x:c>
    </x:row>
    <x:row r="8" ht="23" customHeight="1">
      <x:c r="A8" s="6" t="str">
        <x:v>ORD-1004</x:v>
      </x:c>
      <x:c r="B8" s="6" t="str">
        <x:v>2026-01-04</x:v>
      </x:c>
      <x:c r="C8" s="6" t="str">
        <x:v> Direct </x:v>
      </x:c>
      <x:c r="D8" s="6" t="str">
        <x:v>completed</x:v>
      </x:c>
      <x:c r="E8" s="6" t="str">
        <x:v>831</x:v>
      </x:c>
      <x:c r="F8" s="6" t="str">
        <x:v>561</x:v>
      </x:c>
    </x:row>
    <x:row r="9" ht="23" customHeight="1">
      <x:c r="A9" s="6" t="str">
        <x:v>ORD-1005</x:v>
      </x:c>
      <x:c r="B9" s="6" t="str">
        <x:v>2026-01-05</x:v>
      </x:c>
      <x:c r="C9" s="6" t="str">
        <x:v>PARTNER</x:v>
      </x:c>
      <x:c r="D9" s="6" t="str">
        <x:v>completed</x:v>
      </x:c>
      <x:c r="E9" s="6" t="str">
        <x:v>$968.00</x:v>
      </x:c>
      <x:c r="F9" s="6" t="str"/>
    </x:row>
    <x:row r="10" ht="23" customHeight="1">
      <x:c r="A10" s="6" t="str">
        <x:v>ORD-1006</x:v>
      </x:c>
      <x:c r="B10" s="6" t="str">
        <x:v>2026-01-06</x:v>
      </x:c>
      <x:c r="C10" s="6" t="str">
        <x:v>online</x:v>
      </x:c>
      <x:c r="D10" s="6" t="str">
        <x:v>completed</x:v>
      </x:c>
      <x:c r="E10" s="6" t="str">
        <x:v>1105</x:v>
      </x:c>
      <x:c r="F10" s="6" t="str">
        <x:v>530</x:v>
      </x:c>
    </x:row>
    <x:row r="11" ht="23" customHeight="1">
      <x:c r="A11" s="6" t="str">
        <x:v>ORD-1007</x:v>
      </x:c>
      <x:c r="B11" s="6" t="str">
        <x:v>2026-01-07</x:v>
      </x:c>
      <x:c r="C11" s="6" t="str">
        <x:v> Direct </x:v>
      </x:c>
      <x:c r="D11" s="6" t="str">
        <x:v>completed</x:v>
      </x:c>
      <x:c r="E11" s="6" t="str">
        <x:v>1242</x:v>
      </x:c>
      <x:c r="F11" s="6" t="str">
        <x:v>677</x:v>
      </x:c>
    </x:row>
    <x:row r="12" ht="23" customHeight="1">
      <x:c r="A12" s="6" t="str">
        <x:v>ORD-1008</x:v>
      </x:c>
      <x:c r="B12" s="6" t="str">
        <x:v>2026-01-08</x:v>
      </x:c>
      <x:c r="C12" s="6" t="str">
        <x:v>PARTNER</x:v>
      </x:c>
      <x:c r="D12" s="6" t="str">
        <x:v>completed</x:v>
      </x:c>
      <x:c r="E12" s="6" t="str">
        <x:v>1379</x:v>
      </x:c>
      <x:c r="F12" s="6" t="str">
        <x:v>841</x:v>
      </x:c>
    </x:row>
    <x:row r="13" ht="23" customHeight="1">
      <x:c r="A13" s="6" t="str">
        <x:v>ORD-1009</x:v>
      </x:c>
      <x:c r="B13" s="6" t="str">
        <x:v>2026-01-09</x:v>
      </x:c>
      <x:c r="C13" s="6" t="str">
        <x:v>online</x:v>
      </x:c>
      <x:c r="D13" s="6" t="str">
        <x:v>completed</x:v>
      </x:c>
      <x:c r="E13" s="6" t="str">
        <x:v>$1,516.00</x:v>
      </x:c>
      <x:c r="F13" s="6" t="str">
        <x:v>1023</x:v>
      </x:c>
    </x:row>
    <x:row r="14" ht="23" customHeight="1">
      <x:c r="A14" s="6" t="str">
        <x:v>ORD-1010</x:v>
      </x:c>
      <x:c r="B14" s="6" t="str">
        <x:v>2026-01-10</x:v>
      </x:c>
      <x:c r="C14" s="6" t="str">
        <x:v> Direct </x:v>
      </x:c>
      <x:c r="D14" s="6" t="str">
        <x:v>completed</x:v>
      </x:c>
      <x:c r="E14" s="6" t="str">
        <x:v>1653</x:v>
      </x:c>
      <x:c r="F14" s="6" t="str">
        <x:v>1223</x:v>
      </x:c>
    </x:row>
    <x:row r="15" ht="23" customHeight="1">
      <x:c r="A15" s="6" t="str">
        <x:v>ORD-1011</x:v>
      </x:c>
      <x:c r="B15" s="6" t="str">
        <x:v>2026-01-11</x:v>
      </x:c>
      <x:c r="C15" s="6" t="str">
        <x:v>PARTNER</x:v>
      </x:c>
      <x:c r="D15" s="6" t="str">
        <x:v>completed</x:v>
      </x:c>
      <x:c r="E15" s="6" t="str">
        <x:v>1790</x:v>
      </x:c>
      <x:c r="F15" s="6" t="str">
        <x:v>859</x:v>
      </x:c>
    </x:row>
    <x:row r="16" ht="23" customHeight="1">
      <x:c r="A16" s="6" t="str">
        <x:v>ORD-1012</x:v>
      </x:c>
      <x:c r="B16" s="6" t="str">
        <x:v>2026-01-12</x:v>
      </x:c>
      <x:c r="C16" s="6" t="str">
        <x:v>online</x:v>
      </x:c>
      <x:c r="D16" s="6" t="str">
        <x:v>completed</x:v>
      </x:c>
      <x:c r="E16" s="6" t="str">
        <x:v>1927</x:v>
      </x:c>
      <x:c r="F16" s="6" t="str">
        <x:v>1050</x:v>
      </x:c>
    </x:row>
    <x:row r="17" ht="23" customHeight="1">
      <x:c r="A17" s="6" t="str">
        <x:v>ORD-1013</x:v>
      </x:c>
      <x:c r="B17" s="6" t="str">
        <x:v>2026-01-13</x:v>
      </x:c>
      <x:c r="C17" s="6" t="str">
        <x:v> Direct </x:v>
      </x:c>
      <x:c r="D17" s="6" t="str">
        <x:v>completed</x:v>
      </x:c>
      <x:c r="E17" s="6" t="str">
        <x:v>$2,064.00</x:v>
      </x:c>
      <x:c r="F17" s="6" t="str">
        <x:v>1259</x:v>
      </x:c>
    </x:row>
    <x:row r="18" ht="23" customHeight="1">
      <x:c r="A18" s="6" t="str">
        <x:v>ORD-1014</x:v>
      </x:c>
      <x:c r="B18" s="6" t="str">
        <x:v>2026-01-14</x:v>
      </x:c>
      <x:c r="C18" s="6" t="str">
        <x:v>PARTNER</x:v>
      </x:c>
      <x:c r="D18" s="6" t="str">
        <x:v>completed</x:v>
      </x:c>
      <x:c r="E18" s="6" t="str">
        <x:v>2201</x:v>
      </x:c>
      <x:c r="F18" s="6" t="str">
        <x:v>1486</x:v>
      </x:c>
    </x:row>
    <x:row r="19" ht="23" customHeight="1">
      <x:c r="A19" s="6" t="str">
        <x:v>ORD-1015</x:v>
      </x:c>
      <x:c r="B19" s="6" t="str">
        <x:v>2026-01-15</x:v>
      </x:c>
      <x:c r="C19" s="6" t="str">
        <x:v>online</x:v>
      </x:c>
      <x:c r="D19" s="6" t="str">
        <x:v>completed</x:v>
      </x:c>
      <x:c r="E19" s="6" t="str">
        <x:v>2338</x:v>
      </x:c>
      <x:c r="F19" s="6" t="str">
        <x:v>1730</x:v>
      </x:c>
    </x:row>
    <x:row r="20" ht="23" customHeight="1">
      <x:c r="A20" s="6" t="str">
        <x:v>ORD-1016</x:v>
      </x:c>
      <x:c r="B20" s="6" t="str">
        <x:v>2026-01-16</x:v>
      </x:c>
      <x:c r="C20" s="6" t="str">
        <x:v> Direct </x:v>
      </x:c>
      <x:c r="D20" s="6" t="str">
        <x:v>completed</x:v>
      </x:c>
      <x:c r="E20" s="6" t="str">
        <x:v>2475</x:v>
      </x:c>
      <x:c r="F20" s="6" t="str">
        <x:v>1188</x:v>
      </x:c>
    </x:row>
    <x:row r="21" ht="23" customHeight="1">
      <x:c r="A21" s="6" t="str">
        <x:v>ORD-1017</x:v>
      </x:c>
      <x:c r="B21" s="6" t="str">
        <x:v>2026-01-17</x:v>
      </x:c>
      <x:c r="C21" s="6" t="str">
        <x:v>PARTNER</x:v>
      </x:c>
      <x:c r="D21" s="6" t="str">
        <x:v>completed</x:v>
      </x:c>
      <x:c r="E21" s="6" t="str">
        <x:v>$2,612.00</x:v>
      </x:c>
      <x:c r="F21" s="6" t="str">
        <x:v>1424</x:v>
      </x:c>
    </x:row>
    <x:row r="22" ht="23" customHeight="1">
      <x:c r="A22" s="6" t="str">
        <x:v>ORD-1018</x:v>
      </x:c>
      <x:c r="B22" s="6" t="str">
        <x:v>2026-01-18</x:v>
      </x:c>
      <x:c r="C22" s="6" t="str">
        <x:v>online</x:v>
      </x:c>
      <x:c r="D22" s="6" t="str">
        <x:v>completed</x:v>
      </x:c>
      <x:c r="E22" s="6" t="str">
        <x:v>2749</x:v>
      </x:c>
      <x:c r="F22" s="6" t="str">
        <x:v>1677</x:v>
      </x:c>
    </x:row>
    <x:row r="23" ht="23" customHeight="1">
      <x:c r="A23" s="6" t="str">
        <x:v>ORD-1019</x:v>
      </x:c>
      <x:c r="B23" s="6" t="str">
        <x:v>2026-01-19</x:v>
      </x:c>
      <x:c r="C23" s="6" t="str">
        <x:v> Direct </x:v>
      </x:c>
      <x:c r="D23" s="6" t="str">
        <x:v>completed</x:v>
      </x:c>
      <x:c r="E23" s="6" t="str">
        <x:v>2886</x:v>
      </x:c>
      <x:c r="F23" s="6" t="str">
        <x:v>1948</x:v>
      </x:c>
    </x:row>
    <x:row r="24" ht="23" customHeight="1">
      <x:c r="A24" s="6" t="str">
        <x:v>ORD-1020</x:v>
      </x:c>
      <x:c r="B24" s="6" t="str">
        <x:v>2026-01-20</x:v>
      </x:c>
      <x:c r="C24" s="6" t="str">
        <x:v>PARTNER</x:v>
      </x:c>
      <x:c r="D24" s="6" t="str">
        <x:v>completed</x:v>
      </x:c>
      <x:c r="E24" s="6" t="str">
        <x:v>3023</x:v>
      </x:c>
      <x:c r="F24" s="6" t="str">
        <x:v>2237</x:v>
      </x:c>
    </x:row>
    <x:row r="25" ht="23" customHeight="1">
      <x:c r="A25" s="6" t="str">
        <x:v>ORD-1021</x:v>
      </x:c>
      <x:c r="B25" s="6" t="str">
        <x:v>2026-02-01</x:v>
      </x:c>
      <x:c r="C25" s="6" t="str">
        <x:v>online</x:v>
      </x:c>
      <x:c r="D25" s="6" t="str">
        <x:v>completed</x:v>
      </x:c>
      <x:c r="E25" s="6" t="str">
        <x:v>$3,160.00</x:v>
      </x:c>
      <x:c r="F25" s="6" t="str">
        <x:v>1517</x:v>
      </x:c>
    </x:row>
    <x:row r="26" ht="23" customHeight="1">
      <x:c r="A26" s="6" t="str">
        <x:v>ORD-1022</x:v>
      </x:c>
      <x:c r="B26" s="6" t="str">
        <x:v>2026-02-02</x:v>
      </x:c>
      <x:c r="C26" s="6" t="str">
        <x:v> Direct </x:v>
      </x:c>
      <x:c r="D26" s="6" t="str">
        <x:v>completed</x:v>
      </x:c>
      <x:c r="E26" s="6" t="str">
        <x:v>3297</x:v>
      </x:c>
      <x:c r="F26" s="6" t="str">
        <x:v>1797</x:v>
      </x:c>
    </x:row>
    <x:row r="27" ht="23" customHeight="1">
      <x:c r="A27" s="6" t="str">
        <x:v>ORD-1023</x:v>
      </x:c>
      <x:c r="B27" s="6" t="str">
        <x:v>2026-02-03</x:v>
      </x:c>
      <x:c r="C27" s="6" t="str">
        <x:v>PARTNER</x:v>
      </x:c>
      <x:c r="D27" s="6" t="str">
        <x:v>completed</x:v>
      </x:c>
      <x:c r="E27" s="6" t="str">
        <x:v>534</x:v>
      </x:c>
      <x:c r="F27" s="6" t="str">
        <x:v>326</x:v>
      </x:c>
    </x:row>
    <x:row r="28" ht="23" customHeight="1">
      <x:c r="A28" s="6" t="str">
        <x:v>ORD-1024</x:v>
      </x:c>
      <x:c r="B28" s="6" t="str">
        <x:v>2026-02-04</x:v>
      </x:c>
      <x:c r="C28" s="6" t="str">
        <x:v>online</x:v>
      </x:c>
      <x:c r="D28" s="6" t="str">
        <x:v>completed</x:v>
      </x:c>
      <x:c r="E28" s="6" t="str">
        <x:v>671</x:v>
      </x:c>
      <x:c r="F28" s="6" t="str">
        <x:v>453</x:v>
      </x:c>
    </x:row>
    <x:row r="29" ht="23" customHeight="1">
      <x:c r="A29" s="6" t="str">
        <x:v>ORD-1025</x:v>
      </x:c>
      <x:c r="B29" s="6" t="str">
        <x:v>2026-02-05</x:v>
      </x:c>
      <x:c r="C29" s="6" t="str">
        <x:v> Direct </x:v>
      </x:c>
      <x:c r="D29" s="6" t="str">
        <x:v>completed</x:v>
      </x:c>
      <x:c r="E29" s="6" t="str">
        <x:v>$808.00</x:v>
      </x:c>
      <x:c r="F29" s="6" t="str">
        <x:v>598</x:v>
      </x:c>
    </x:row>
    <x:row r="30" ht="23" customHeight="1">
      <x:c r="A30" s="6" t="str">
        <x:v>ORD-1026</x:v>
      </x:c>
      <x:c r="B30" s="6" t="str">
        <x:v>2026-02-06</x:v>
      </x:c>
      <x:c r="C30" s="6" t="str">
        <x:v>PARTNER</x:v>
      </x:c>
      <x:c r="D30" s="6" t="str">
        <x:v>completed</x:v>
      </x:c>
      <x:c r="E30" s="6" t="str">
        <x:v>945</x:v>
      </x:c>
      <x:c r="F30" s="6" t="str">
        <x:v>454</x:v>
      </x:c>
    </x:row>
    <x:row r="31" ht="23" customHeight="1">
      <x:c r="A31" s="6" t="str">
        <x:v>ORD-1027</x:v>
      </x:c>
      <x:c r="B31" s="6" t="str">
        <x:v>2026-02-07</x:v>
      </x:c>
      <x:c r="C31" s="6" t="str">
        <x:v>online</x:v>
      </x:c>
      <x:c r="D31" s="6" t="str">
        <x:v>completed</x:v>
      </x:c>
      <x:c r="E31" s="6" t="str">
        <x:v>1082</x:v>
      </x:c>
      <x:c r="F31" s="6" t="str">
        <x:v>590</x:v>
      </x:c>
    </x:row>
    <x:row r="32" ht="23" customHeight="1">
      <x:c r="A32" s="6" t="str">
        <x:v>ORD-1028</x:v>
      </x:c>
      <x:c r="B32" s="6" t="str">
        <x:v>2026-02-08</x:v>
      </x:c>
      <x:c r="C32" s="6" t="str">
        <x:v> Direct </x:v>
      </x:c>
      <x:c r="D32" s="6" t="str">
        <x:v>completed</x:v>
      </x:c>
      <x:c r="E32" s="6" t="str">
        <x:v>1219</x:v>
      </x:c>
      <x:c r="F32" s="6" t="str">
        <x:v>744</x:v>
      </x:c>
    </x:row>
    <x:row r="33" ht="23" customHeight="1">
      <x:c r="A33" s="6" t="str">
        <x:v>ORD-1029</x:v>
      </x:c>
      <x:c r="B33" s="6" t="str">
        <x:v>2026-02-09</x:v>
      </x:c>
      <x:c r="C33" s="6" t="str">
        <x:v>PARTNER</x:v>
      </x:c>
      <x:c r="D33" s="6" t="str">
        <x:v>completed</x:v>
      </x:c>
      <x:c r="E33" s="6" t="str">
        <x:v>$1,356.00</x:v>
      </x:c>
      <x:c r="F33" s="6" t="str">
        <x:v>915</x:v>
      </x:c>
    </x:row>
    <x:row r="34" ht="23" customHeight="1">
      <x:c r="A34" s="6" t="str">
        <x:v>ORD-1030</x:v>
      </x:c>
      <x:c r="B34" s="6" t="str">
        <x:v>2026-02-10</x:v>
      </x:c>
      <x:c r="C34" s="6" t="str">
        <x:v>online</x:v>
      </x:c>
      <x:c r="D34" s="6" t="str">
        <x:v>completed</x:v>
      </x:c>
      <x:c r="E34" s="6" t="str">
        <x:v>1493</x:v>
      </x:c>
      <x:c r="F34" s="6" t="str">
        <x:v>1105</x:v>
      </x:c>
    </x:row>
    <x:row r="35" ht="23" customHeight="1">
      <x:c r="A35" s="6" t="str">
        <x:v>ORD-1031</x:v>
      </x:c>
      <x:c r="B35" s="6" t="str">
        <x:v>2026-02-11</x:v>
      </x:c>
      <x:c r="C35" s="6" t="str">
        <x:v> Direct </x:v>
      </x:c>
      <x:c r="D35" s="6" t="str">
        <x:v>completed</x:v>
      </x:c>
      <x:c r="E35" s="6" t="str">
        <x:v>1630</x:v>
      </x:c>
      <x:c r="F35" s="6" t="str">
        <x:v>782</x:v>
      </x:c>
    </x:row>
    <x:row r="36" ht="23" customHeight="1">
      <x:c r="A36" s="6" t="str">
        <x:v>ORD-1032</x:v>
      </x:c>
      <x:c r="B36" s="6" t="str">
        <x:v>2026-02-12</x:v>
      </x:c>
      <x:c r="C36" s="6" t="str">
        <x:v>PARTNER</x:v>
      </x:c>
      <x:c r="D36" s="6" t="str">
        <x:v>completed</x:v>
      </x:c>
      <x:c r="E36" s="6" t="str">
        <x:v>1767</x:v>
      </x:c>
      <x:c r="F36" s="6" t="str">
        <x:v>963</x:v>
      </x:c>
    </x:row>
    <x:row r="37" ht="23" customHeight="1">
      <x:c r="A37" s="6" t="str">
        <x:v>ORD-1033</x:v>
      </x:c>
      <x:c r="B37" s="6" t="str">
        <x:v>2026-02-13</x:v>
      </x:c>
      <x:c r="C37" s="6" t="str">
        <x:v>online</x:v>
      </x:c>
      <x:c r="D37" s="6" t="str">
        <x:v>completed</x:v>
      </x:c>
      <x:c r="E37" s="6" t="str">
        <x:v>$1,904.00</x:v>
      </x:c>
      <x:c r="F37" s="6" t="str">
        <x:v>1161</x:v>
      </x:c>
    </x:row>
    <x:row r="38" ht="23" customHeight="1">
      <x:c r="A38" s="6" t="str">
        <x:v>ORD-1034</x:v>
      </x:c>
      <x:c r="B38" s="6" t="str">
        <x:v>2026-02-14</x:v>
      </x:c>
      <x:c r="C38" s="6" t="str">
        <x:v> Direct </x:v>
      </x:c>
      <x:c r="D38" s="6" t="str">
        <x:v>completed</x:v>
      </x:c>
      <x:c r="E38" s="6" t="str">
        <x:v>2041</x:v>
      </x:c>
      <x:c r="F38" s="6" t="str">
        <x:v>1378</x:v>
      </x:c>
    </x:row>
    <x:row r="39" ht="23" customHeight="1">
      <x:c r="A39" s="6" t="str">
        <x:v>ORD-1035</x:v>
      </x:c>
      <x:c r="B39" s="6" t="str">
        <x:v>2026-02-15</x:v>
      </x:c>
      <x:c r="C39" s="6" t="str">
        <x:v>PARTNER</x:v>
      </x:c>
      <x:c r="D39" s="6" t="str">
        <x:v>completed</x:v>
      </x:c>
      <x:c r="E39" s="6" t="str">
        <x:v>2178</x:v>
      </x:c>
      <x:c r="F39" s="6" t="str">
        <x:v>1612</x:v>
      </x:c>
    </x:row>
    <x:row r="40" ht="23" customHeight="1">
      <x:c r="A40" s="6" t="str">
        <x:v>ORD-1036</x:v>
      </x:c>
      <x:c r="B40" s="6" t="str">
        <x:v>2026-02-16</x:v>
      </x:c>
      <x:c r="C40" s="6" t="str">
        <x:v>online</x:v>
      </x:c>
      <x:c r="D40" s="6" t="str">
        <x:v>completed</x:v>
      </x:c>
      <x:c r="E40" s="6" t="str">
        <x:v>2315</x:v>
      </x:c>
      <x:c r="F40" s="6" t="str">
        <x:v>1111</x:v>
      </x:c>
    </x:row>
    <x:row r="41" ht="23" customHeight="1">
      <x:c r="A41" s="6" t="str">
        <x:v>ORD-1037</x:v>
      </x:c>
      <x:c r="B41" s="6" t="str">
        <x:v>2026-02-17</x:v>
      </x:c>
      <x:c r="C41" s="6" t="str">
        <x:v> Direct </x:v>
      </x:c>
      <x:c r="D41" s="6" t="str">
        <x:v>completed</x:v>
      </x:c>
      <x:c r="E41" s="6" t="str">
        <x:v>$2,452.00</x:v>
      </x:c>
      <x:c r="F41" s="6" t="str">
        <x:v>1336</x:v>
      </x:c>
    </x:row>
    <x:row r="42" ht="23" customHeight="1">
      <x:c r="A42" s="6" t="str">
        <x:v>ORD-1038</x:v>
      </x:c>
      <x:c r="B42" s="6" t="str">
        <x:v>2026-02-18</x:v>
      </x:c>
      <x:c r="C42" s="6" t="str">
        <x:v>PARTNER</x:v>
      </x:c>
      <x:c r="D42" s="6" t="str">
        <x:v> Cancelled </x:v>
      </x:c>
      <x:c r="E42" s="6" t="str">
        <x:v>2589</x:v>
      </x:c>
      <x:c r="F42" s="6" t="str">
        <x:v>1579</x:v>
      </x:c>
    </x:row>
    <x:row r="43" ht="23" customHeight="1">
      <x:c r="A43" s="6" t="str">
        <x:v>ORD-1039</x:v>
      </x:c>
      <x:c r="B43" s="6" t="str">
        <x:v>2026-02-19</x:v>
      </x:c>
      <x:c r="C43" s="6" t="str">
        <x:v>online</x:v>
      </x:c>
      <x:c r="D43" s="6" t="str">
        <x:v>completed</x:v>
      </x:c>
      <x:c r="E43" s="6" t="str">
        <x:v>2726</x:v>
      </x:c>
      <x:c r="F43" s="6" t="str">
        <x:v>1840</x:v>
      </x:c>
    </x:row>
    <x:row r="44" ht="23" customHeight="1">
      <x:c r="A44" s="6" t="str">
        <x:v>ORD-1040</x:v>
      </x:c>
      <x:c r="B44" s="6" t="str">
        <x:v>2026-02-20</x:v>
      </x:c>
      <x:c r="C44" s="6" t="str">
        <x:v> Direct </x:v>
      </x:c>
      <x:c r="D44" s="6" t="str">
        <x:v>completed</x:v>
      </x:c>
      <x:c r="E44" s="6" t="str">
        <x:v>2863</x:v>
      </x:c>
      <x:c r="F44" s="6" t="str">
        <x:v>2119</x:v>
      </x:c>
    </x:row>
    <x:row r="45" ht="23" customHeight="1">
      <x:c r="A45" s="6" t="str">
        <x:v>ORD-1041</x:v>
      </x:c>
      <x:c r="B45" s="6" t="str">
        <x:v>2026-03-01</x:v>
      </x:c>
      <x:c r="C45" s="6" t="str">
        <x:v>PARTNER</x:v>
      </x:c>
      <x:c r="D45" s="6" t="str">
        <x:v>completed</x:v>
      </x:c>
      <x:c r="E45" s="6" t="str">
        <x:v>$3,000.00</x:v>
      </x:c>
      <x:c r="F45" s="6" t="str">
        <x:v>1440</x:v>
      </x:c>
    </x:row>
    <x:row r="46" ht="23" customHeight="1">
      <x:c r="A46" s="6" t="str">
        <x:v>ORD-1042</x:v>
      </x:c>
      <x:c r="B46" s="6" t="str">
        <x:v>2026-03-02</x:v>
      </x:c>
      <x:c r="C46" s="6" t="str">
        <x:v>online</x:v>
      </x:c>
      <x:c r="D46" s="6" t="str">
        <x:v>completed</x:v>
      </x:c>
      <x:c r="E46" s="6" t="str">
        <x:v>3137</x:v>
      </x:c>
      <x:c r="F46" s="6" t="str">
        <x:v>1710</x:v>
      </x:c>
    </x:row>
    <x:row r="47" ht="23" customHeight="1">
      <x:c r="A47" s="6" t="str">
        <x:v>ORD-1043</x:v>
      </x:c>
      <x:c r="B47" s="6" t="str">
        <x:v>2026-03-03</x:v>
      </x:c>
      <x:c r="C47" s="6" t="str">
        <x:v> Direct </x:v>
      </x:c>
      <x:c r="D47" s="6" t="str">
        <x:v>completed</x:v>
      </x:c>
      <x:c r="E47" s="6" t="str">
        <x:v>3274</x:v>
      </x:c>
      <x:c r="F47" s="6" t="str">
        <x:v>1997</x:v>
      </x:c>
    </x:row>
    <x:row r="48" ht="23" customHeight="1">
      <x:c r="A48" s="6" t="str">
        <x:v>ORD-1044</x:v>
      </x:c>
      <x:c r="B48" s="6" t="str">
        <x:v>2026-03-04</x:v>
      </x:c>
      <x:c r="C48" s="6" t="str">
        <x:v>PARTNER</x:v>
      </x:c>
      <x:c r="D48" s="6" t="str">
        <x:v>completed</x:v>
      </x:c>
      <x:c r="E48" s="6" t="str">
        <x:v>511</x:v>
      </x:c>
      <x:c r="F48" s="6" t="str">
        <x:v>345</x:v>
      </x:c>
    </x:row>
    <x:row r="49" ht="23" customHeight="1">
      <x:c r="A49" s="6" t="str">
        <x:v>ORD-1045</x:v>
      </x:c>
      <x:c r="B49" s="6" t="str">
        <x:v>2026-03-05</x:v>
      </x:c>
      <x:c r="C49" s="6" t="str">
        <x:v>online</x:v>
      </x:c>
      <x:c r="D49" s="6" t="str">
        <x:v>completed</x:v>
      </x:c>
      <x:c r="E49" s="6" t="str">
        <x:v>$648.00</x:v>
      </x:c>
      <x:c r="F49" s="6" t="str">
        <x:v>480</x:v>
      </x:c>
    </x:row>
    <x:row r="50" ht="23" customHeight="1">
      <x:c r="A50" s="6" t="str">
        <x:v>ORD-1046</x:v>
      </x:c>
      <x:c r="B50" s="6" t="str">
        <x:v>2026-03-06</x:v>
      </x:c>
      <x:c r="C50" s="6" t="str">
        <x:v> Direct </x:v>
      </x:c>
      <x:c r="D50" s="6" t="str">
        <x:v>completed</x:v>
      </x:c>
      <x:c r="E50" s="6" t="str">
        <x:v>785</x:v>
      </x:c>
      <x:c r="F50" s="6" t="str"/>
    </x:row>
    <x:row r="51" ht="23" customHeight="1">
      <x:c r="A51" s="6" t="str">
        <x:v>ORD-1047</x:v>
      </x:c>
      <x:c r="B51" s="6" t="str">
        <x:v>2026-03-07</x:v>
      </x:c>
      <x:c r="C51" s="6" t="str">
        <x:v>PARTNER</x:v>
      </x:c>
      <x:c r="D51" s="6" t="str">
        <x:v>completed</x:v>
      </x:c>
      <x:c r="E51" s="6" t="str">
        <x:v>922</x:v>
      </x:c>
      <x:c r="F51" s="6" t="str">
        <x:v>502</x:v>
      </x:c>
    </x:row>
    <x:row r="52" ht="23" customHeight="1">
      <x:c r="A52" s="6" t="str">
        <x:v>ORD-1048</x:v>
      </x:c>
      <x:c r="B52" s="6" t="str">
        <x:v>2026-03-08</x:v>
      </x:c>
      <x:c r="C52" s="6" t="str">
        <x:v>online</x:v>
      </x:c>
      <x:c r="D52" s="6" t="str">
        <x:v>completed</x:v>
      </x:c>
      <x:c r="E52" s="6" t="str">
        <x:v>1059</x:v>
      </x:c>
      <x:c r="F52" s="6" t="str">
        <x:v>646</x:v>
      </x:c>
    </x:row>
    <x:row r="53" ht="23" customHeight="1">
      <x:c r="A53" s="6" t="str">
        <x:v>ORD-1049</x:v>
      </x:c>
      <x:c r="B53" s="6" t="str">
        <x:v>2026-03-09</x:v>
      </x:c>
      <x:c r="C53" s="6" t="str">
        <x:v> Direct </x:v>
      </x:c>
      <x:c r="D53" s="6" t="str">
        <x:v>completed</x:v>
      </x:c>
      <x:c r="E53" s="6" t="str">
        <x:v>$1,196.00</x:v>
      </x:c>
      <x:c r="F53" s="6" t="str">
        <x:v>807</x:v>
      </x:c>
    </x:row>
    <x:row r="54" ht="23" customHeight="1">
      <x:c r="A54" s="6" t="str">
        <x:v>ORD-1050</x:v>
      </x:c>
      <x:c r="B54" s="6" t="str">
        <x:v>2026-03-10</x:v>
      </x:c>
      <x:c r="C54" s="6" t="str">
        <x:v>PARTNER</x:v>
      </x:c>
      <x:c r="D54" s="6" t="str">
        <x:v>completed</x:v>
      </x:c>
      <x:c r="E54" s="6" t="str">
        <x:v>1333</x:v>
      </x:c>
      <x:c r="F54" s="6" t="str">
        <x:v>986</x:v>
      </x:c>
    </x:row>
    <x:row r="55" ht="23" customHeight="1">
      <x:c r="A55" s="6" t="str">
        <x:v>ORD-1051</x:v>
      </x:c>
      <x:c r="B55" s="6" t="str">
        <x:v>2026-03-11</x:v>
      </x:c>
      <x:c r="C55" s="6" t="str">
        <x:v>online</x:v>
      </x:c>
      <x:c r="D55" s="6" t="str">
        <x:v>completed</x:v>
      </x:c>
      <x:c r="E55" s="6" t="str">
        <x:v>1470</x:v>
      </x:c>
      <x:c r="F55" s="6" t="str">
        <x:v>706</x:v>
      </x:c>
    </x:row>
    <x:row r="56" ht="23" customHeight="1">
      <x:c r="A56" s="6" t="str">
        <x:v>ORD-1052</x:v>
      </x:c>
      <x:c r="B56" s="6" t="str">
        <x:v>2026-03-12</x:v>
      </x:c>
      <x:c r="C56" s="6" t="str">
        <x:v> Direct </x:v>
      </x:c>
      <x:c r="D56" s="6" t="str">
        <x:v>completed</x:v>
      </x:c>
      <x:c r="E56" s="6" t="str">
        <x:v>1607</x:v>
      </x:c>
      <x:c r="F56" s="6" t="str">
        <x:v>876</x:v>
      </x:c>
    </x:row>
    <x:row r="57" ht="23" customHeight="1">
      <x:c r="A57" s="6" t="str">
        <x:v>ORD-1053</x:v>
      </x:c>
      <x:c r="B57" s="6" t="str">
        <x:v>2026-03-13</x:v>
      </x:c>
      <x:c r="C57" s="6" t="str">
        <x:v>PARTNER</x:v>
      </x:c>
      <x:c r="D57" s="6" t="str">
        <x:v>completed</x:v>
      </x:c>
      <x:c r="E57" s="6" t="str">
        <x:v>$1,744.00</x:v>
      </x:c>
      <x:c r="F57" s="6" t="str">
        <x:v>1064</x:v>
      </x:c>
    </x:row>
    <x:row r="58" ht="23" customHeight="1">
      <x:c r="A58" s="6" t="str">
        <x:v>ORD-1054</x:v>
      </x:c>
      <x:c r="B58" s="6" t="str">
        <x:v>2026-03-14</x:v>
      </x:c>
      <x:c r="C58" s="6" t="str">
        <x:v>online</x:v>
      </x:c>
      <x:c r="D58" s="6" t="str">
        <x:v>completed</x:v>
      </x:c>
      <x:c r="E58" s="6" t="str">
        <x:v>1881</x:v>
      </x:c>
      <x:c r="F58" s="6" t="str">
        <x:v>1270</x:v>
      </x:c>
    </x:row>
    <x:row r="59" ht="23" customHeight="1">
      <x:c r="A59" s="6" t="str">
        <x:v>ORD-1055</x:v>
      </x:c>
      <x:c r="B59" s="6" t="str">
        <x:v>2026-03-15</x:v>
      </x:c>
      <x:c r="C59" s="6" t="str">
        <x:v> Direct </x:v>
      </x:c>
      <x:c r="D59" s="6" t="str">
        <x:v>completed</x:v>
      </x:c>
      <x:c r="E59" s="6" t="str">
        <x:v>2018</x:v>
      </x:c>
      <x:c r="F59" s="6" t="str">
        <x:v>1493</x:v>
      </x:c>
    </x:row>
    <x:row r="60" ht="23" customHeight="1">
      <x:c r="A60" s="6" t="str">
        <x:v>ORD-1056</x:v>
      </x:c>
      <x:c r="B60" s="6" t="str">
        <x:v>2026-03-16</x:v>
      </x:c>
      <x:c r="C60" s="6" t="str">
        <x:v>PARTNER</x:v>
      </x:c>
      <x:c r="D60" s="6" t="str">
        <x:v>completed</x:v>
      </x:c>
      <x:c r="E60" s="6" t="str">
        <x:v>2155</x:v>
      </x:c>
      <x:c r="F60" s="6" t="str">
        <x:v>1034</x:v>
      </x:c>
    </x:row>
    <x:row r="61" ht="23" customHeight="1">
      <x:c r="A61" s="6" t="str">
        <x:v>ORD-1057</x:v>
      </x:c>
      <x:c r="B61" s="6" t="str">
        <x:v>2026-03-17</x:v>
      </x:c>
      <x:c r="C61" s="6" t="str">
        <x:v>online</x:v>
      </x:c>
      <x:c r="D61" s="6" t="str">
        <x:v>completed</x:v>
      </x:c>
      <x:c r="E61" s="6" t="str">
        <x:v>$2,292.00</x:v>
      </x:c>
      <x:c r="F61" s="6" t="str">
        <x:v>1249</x:v>
      </x:c>
    </x:row>
    <x:row r="62" ht="23" customHeight="1">
      <x:c r="A62" s="6" t="str">
        <x:v>ORD-1058</x:v>
      </x:c>
      <x:c r="B62" s="6" t="str">
        <x:v>2026-03-18</x:v>
      </x:c>
      <x:c r="C62" s="6" t="str">
        <x:v> Direct </x:v>
      </x:c>
      <x:c r="D62" s="6" t="str">
        <x:v>completed</x:v>
      </x:c>
      <x:c r="E62" s="6" t="str">
        <x:v>2429</x:v>
      </x:c>
      <x:c r="F62" s="6" t="str">
        <x:v>1482</x:v>
      </x:c>
    </x:row>
    <x:row r="63" ht="23" customHeight="1">
      <x:c r="A63" s="6" t="str">
        <x:v>ORD-1059</x:v>
      </x:c>
      <x:c r="B63" s="6" t="str">
        <x:v>2026-03-19</x:v>
      </x:c>
      <x:c r="C63" s="6" t="str">
        <x:v>PARTNER</x:v>
      </x:c>
      <x:c r="D63" s="6" t="str">
        <x:v>completed</x:v>
      </x:c>
      <x:c r="E63" s="6" t="str">
        <x:v>2566</x:v>
      </x:c>
      <x:c r="F63" s="6" t="str">
        <x:v>1732</x:v>
      </x:c>
    </x:row>
    <x:row r="64" ht="23" customHeight="1">
      <x:c r="A64" s="6" t="str">
        <x:v>ORD-1060</x:v>
      </x:c>
      <x:c r="B64" s="6" t="str">
        <x:v>2026-03-20</x:v>
      </x:c>
      <x:c r="C64" s="6" t="str">
        <x:v>online</x:v>
      </x:c>
      <x:c r="D64" s="6" t="str">
        <x:v>completed</x:v>
      </x:c>
      <x:c r="E64" s="6" t="str">
        <x:v>2703</x:v>
      </x:c>
      <x:c r="F64" s="6" t="str">
        <x:v>2000</x:v>
      </x:c>
    </x:row>
    <x:row r="65" ht="23" customHeight="1">
      <x:c r="A65" s="6" t="str">
        <x:v>ORD-1061</x:v>
      </x:c>
      <x:c r="B65" s="6" t="str">
        <x:v>2026-04-01</x:v>
      </x:c>
      <x:c r="C65" s="6" t="str">
        <x:v> Direct </x:v>
      </x:c>
      <x:c r="D65" s="6" t="str">
        <x:v>completed</x:v>
      </x:c>
      <x:c r="E65" s="6" t="str">
        <x:v>$2,840.00</x:v>
      </x:c>
      <x:c r="F65" s="6" t="str">
        <x:v>1363</x:v>
      </x:c>
    </x:row>
    <x:row r="66" ht="23" customHeight="1">
      <x:c r="A66" s="6" t="str">
        <x:v>ORD-1062</x:v>
      </x:c>
      <x:c r="B66" s="6" t="str">
        <x:v>2026-04-02</x:v>
      </x:c>
      <x:c r="C66" s="6" t="str">
        <x:v>PARTNER</x:v>
      </x:c>
      <x:c r="D66" s="6" t="str">
        <x:v>completed</x:v>
      </x:c>
      <x:c r="E66" s="6" t="str">
        <x:v>2977</x:v>
      </x:c>
      <x:c r="F66" s="6" t="str">
        <x:v>1622</x:v>
      </x:c>
    </x:row>
    <x:row r="67" ht="23" customHeight="1">
      <x:c r="A67" s="6" t="str">
        <x:v>ORD-1063</x:v>
      </x:c>
      <x:c r="B67" s="6" t="str">
        <x:v>2026-04-03</x:v>
      </x:c>
      <x:c r="C67" s="6" t="str">
        <x:v>online</x:v>
      </x:c>
      <x:c r="D67" s="6" t="str">
        <x:v>completed</x:v>
      </x:c>
      <x:c r="E67" s="6" t="str">
        <x:v>3114</x:v>
      </x:c>
      <x:c r="F67" s="6" t="str">
        <x:v>1900</x:v>
      </x:c>
    </x:row>
    <x:row r="68" ht="23" customHeight="1">
      <x:c r="A68" s="6" t="str">
        <x:v>ORD-1064</x:v>
      </x:c>
      <x:c r="B68" s="6" t="str">
        <x:v>2026-04-04</x:v>
      </x:c>
      <x:c r="C68" s="6" t="str">
        <x:v> Direct </x:v>
      </x:c>
      <x:c r="D68" s="6" t="str">
        <x:v>completed</x:v>
      </x:c>
      <x:c r="E68" s="6" t="str">
        <x:v>3251</x:v>
      </x:c>
      <x:c r="F68" s="6" t="str">
        <x:v>2194</x:v>
      </x:c>
    </x:row>
    <x:row r="69" ht="23" customHeight="1">
      <x:c r="A69" s="6" t="str">
        <x:v>ORD-1065</x:v>
      </x:c>
      <x:c r="B69" s="6" t="str">
        <x:v>2026-04-05</x:v>
      </x:c>
      <x:c r="C69" s="6" t="str">
        <x:v>PARTNER</x:v>
      </x:c>
      <x:c r="D69" s="6" t="str">
        <x:v>completed</x:v>
      </x:c>
      <x:c r="E69" s="6" t="str">
        <x:v>$488.00</x:v>
      </x:c>
      <x:c r="F69" s="6" t="str">
        <x:v>361</x:v>
      </x:c>
    </x:row>
    <x:row r="70" ht="23" customHeight="1">
      <x:c r="A70" s="6" t="str">
        <x:v>ORD-1066</x:v>
      </x:c>
      <x:c r="B70" s="6" t="str">
        <x:v>2026-04-06</x:v>
      </x:c>
      <x:c r="C70" s="6" t="str">
        <x:v>online</x:v>
      </x:c>
      <x:c r="D70" s="6" t="str">
        <x:v>completed</x:v>
      </x:c>
      <x:c r="E70" s="6" t="str">
        <x:v>625</x:v>
      </x:c>
      <x:c r="F70" s="6" t="str">
        <x:v>300</x:v>
      </x:c>
    </x:row>
    <x:row r="71" ht="23" customHeight="1">
      <x:c r="A71" s="6" t="str">
        <x:v>ORD-1067</x:v>
      </x:c>
      <x:c r="B71" s="6" t="str">
        <x:v>2026-04-07</x:v>
      </x:c>
      <x:c r="C71" s="6" t="str">
        <x:v> Direct </x:v>
      </x:c>
      <x:c r="D71" s="6" t="str">
        <x:v>completed</x:v>
      </x:c>
      <x:c r="E71" s="6" t="str">
        <x:v>762</x:v>
      </x:c>
      <x:c r="F71" s="6" t="str">
        <x:v>415</x:v>
      </x:c>
    </x:row>
    <x:row r="72" ht="23" customHeight="1">
      <x:c r="A72" s="6" t="str">
        <x:v>ORD-1068</x:v>
      </x:c>
      <x:c r="B72" s="6" t="str">
        <x:v>2026-04-08</x:v>
      </x:c>
      <x:c r="C72" s="6" t="str">
        <x:v>PARTNER</x:v>
      </x:c>
      <x:c r="D72" s="6" t="str">
        <x:v>completed</x:v>
      </x:c>
      <x:c r="E72" s="6" t="str">
        <x:v>899</x:v>
      </x:c>
      <x:c r="F72" s="6" t="str">
        <x:v>548</x:v>
      </x:c>
    </x:row>
    <x:row r="73" ht="23" customHeight="1">
      <x:c r="A73" s="6" t="str">
        <x:v>ORD-1069</x:v>
      </x:c>
      <x:c r="B73" s="6" t="str">
        <x:v>2026-04-09</x:v>
      </x:c>
      <x:c r="C73" s="6" t="str">
        <x:v>online</x:v>
      </x:c>
      <x:c r="D73" s="6" t="str">
        <x:v>completed</x:v>
      </x:c>
      <x:c r="E73" s="6" t="str">
        <x:v>$1,036.00</x:v>
      </x:c>
      <x:c r="F73" s="6" t="str">
        <x:v>699</x:v>
      </x:c>
    </x:row>
    <x:row r="74" ht="23" customHeight="1">
      <x:c r="A74" s="6" t="str">
        <x:v>ORD-1070</x:v>
      </x:c>
      <x:c r="B74" s="6" t="str">
        <x:v>2026-04-10</x:v>
      </x:c>
      <x:c r="C74" s="6" t="str">
        <x:v> Direct </x:v>
      </x:c>
      <x:c r="D74" s="6" t="str">
        <x:v>completed</x:v>
      </x:c>
      <x:c r="E74" s="6" t="str">
        <x:v>1173</x:v>
      </x:c>
      <x:c r="F74" s="6" t="str">
        <x:v>868</x:v>
      </x:c>
    </x:row>
    <x:row r="75" ht="23" customHeight="1">
      <x:c r="A75" s="6" t="str">
        <x:v>ORD-1071</x:v>
      </x:c>
      <x:c r="B75" s="6" t="str">
        <x:v>2026-04-11</x:v>
      </x:c>
      <x:c r="C75" s="6" t="str">
        <x:v>PARTNER</x:v>
      </x:c>
      <x:c r="D75" s="6" t="str">
        <x:v>completed</x:v>
      </x:c>
      <x:c r="E75" s="6" t="str">
        <x:v>1310</x:v>
      </x:c>
      <x:c r="F75" s="6" t="str">
        <x:v>629</x:v>
      </x:c>
    </x:row>
    <x:row r="76" ht="23" customHeight="1">
      <x:c r="A76" s="6" t="str">
        <x:v>ORD-1072</x:v>
      </x:c>
      <x:c r="B76" s="6" t="str">
        <x:v>2026-04-12</x:v>
      </x:c>
      <x:c r="C76" s="6" t="str">
        <x:v>online</x:v>
      </x:c>
      <x:c r="D76" s="6" t="str">
        <x:v>completed</x:v>
      </x:c>
      <x:c r="E76" s="6" t="str">
        <x:v>1447</x:v>
      </x:c>
      <x:c r="F76" s="6" t="str">
        <x:v>789</x:v>
      </x:c>
    </x:row>
    <x:row r="77" ht="23" customHeight="1">
      <x:c r="A77" s="6" t="str">
        <x:v>ORD-1073</x:v>
      </x:c>
      <x:c r="B77" s="6" t="str">
        <x:v>2026-04-13</x:v>
      </x:c>
      <x:c r="C77" s="6" t="str">
        <x:v> Direct </x:v>
      </x:c>
      <x:c r="D77" s="6" t="str">
        <x:v>completed</x:v>
      </x:c>
      <x:c r="E77" s="6" t="str">
        <x:v>$1,584.00</x:v>
      </x:c>
      <x:c r="F77" s="6" t="str">
        <x:v>966</x:v>
      </x:c>
    </x:row>
    <x:row r="78" ht="23" customHeight="1">
      <x:c r="A78" s="6" t="str">
        <x:v>ORD-1074</x:v>
      </x:c>
      <x:c r="B78" s="6" t="str">
        <x:v>2026-04-14</x:v>
      </x:c>
      <x:c r="C78" s="6" t="str">
        <x:v>PARTNER</x:v>
      </x:c>
      <x:c r="D78" s="6" t="str">
        <x:v>completed</x:v>
      </x:c>
      <x:c r="E78" s="6" t="str">
        <x:v>1721</x:v>
      </x:c>
      <x:c r="F78" s="6" t="str">
        <x:v>1162</x:v>
      </x:c>
    </x:row>
    <x:row r="79" ht="23" customHeight="1">
      <x:c r="A79" s="6" t="str">
        <x:v>ORD-1075</x:v>
      </x:c>
      <x:c r="B79" s="6" t="str">
        <x:v>2026-04-15</x:v>
      </x:c>
      <x:c r="C79" s="6" t="str">
        <x:v>online</x:v>
      </x:c>
      <x:c r="D79" s="6" t="str">
        <x:v> Cancelled </x:v>
      </x:c>
      <x:c r="E79" s="6" t="str">
        <x:v>1858</x:v>
      </x:c>
      <x:c r="F79" s="6" t="str">
        <x:v>1375</x:v>
      </x:c>
    </x:row>
    <x:row r="80" ht="23" customHeight="1">
      <x:c r="A80" s="6" t="str">
        <x:v>ORD-1076</x:v>
      </x:c>
      <x:c r="B80" s="6" t="str">
        <x:v>2026-04-16</x:v>
      </x:c>
      <x:c r="C80" s="6" t="str">
        <x:v> Direct </x:v>
      </x:c>
      <x:c r="D80" s="6" t="str">
        <x:v>completed</x:v>
      </x:c>
      <x:c r="E80" s="6" t="str">
        <x:v>1995</x:v>
      </x:c>
      <x:c r="F80" s="6" t="str">
        <x:v>958</x:v>
      </x:c>
    </x:row>
    <x:row r="81" ht="23" customHeight="1">
      <x:c r="A81" s="6" t="str">
        <x:v>ORD-1077</x:v>
      </x:c>
      <x:c r="B81" s="6" t="str">
        <x:v>2026-04-17</x:v>
      </x:c>
      <x:c r="C81" s="6" t="str">
        <x:v>PARTNER</x:v>
      </x:c>
      <x:c r="D81" s="6" t="str">
        <x:v>completed</x:v>
      </x:c>
      <x:c r="E81" s="6" t="str">
        <x:v>$2,132.00</x:v>
      </x:c>
      <x:c r="F81" s="6" t="str">
        <x:v>1162</x:v>
      </x:c>
    </x:row>
    <x:row r="82" ht="23" customHeight="1">
      <x:c r="A82" s="6" t="str">
        <x:v>ORD-1078</x:v>
      </x:c>
      <x:c r="B82" s="6" t="str">
        <x:v>2026-04-18</x:v>
      </x:c>
      <x:c r="C82" s="6" t="str">
        <x:v>online</x:v>
      </x:c>
      <x:c r="D82" s="6" t="str">
        <x:v>completed</x:v>
      </x:c>
      <x:c r="E82" s="6" t="str">
        <x:v>2269</x:v>
      </x:c>
      <x:c r="F82" s="6" t="str">
        <x:v>1384</x:v>
      </x:c>
    </x:row>
    <x:row r="83" ht="23" customHeight="1">
      <x:c r="A83" s="6" t="str">
        <x:v>ORD-1079</x:v>
      </x:c>
      <x:c r="B83" s="6" t="str">
        <x:v>2026-04-19</x:v>
      </x:c>
      <x:c r="C83" s="6" t="str">
        <x:v> Direct </x:v>
      </x:c>
      <x:c r="D83" s="6" t="str">
        <x:v>completed</x:v>
      </x:c>
      <x:c r="E83" s="6" t="str">
        <x:v>2406</x:v>
      </x:c>
      <x:c r="F83" s="6" t="str">
        <x:v>1624</x:v>
      </x:c>
    </x:row>
    <x:row r="84" ht="23" customHeight="1">
      <x:c r="A84" s="6" t="str">
        <x:v>ORD-1080</x:v>
      </x:c>
      <x:c r="B84" s="6" t="str">
        <x:v>2026-04-20</x:v>
      </x:c>
      <x:c r="C84" s="6" t="str">
        <x:v>PARTNER</x:v>
      </x:c>
      <x:c r="D84" s="6" t="str">
        <x:v>completed</x:v>
      </x:c>
      <x:c r="E84" s="6" t="str">
        <x:v>2543</x:v>
      </x:c>
      <x:c r="F84" s="6" t="str">
        <x:v>1882</x:v>
      </x:c>
    </x:row>
    <x:row r="85" ht="23" customHeight="1">
      <x:c r="A85" s="6" t="str">
        <x:v>ORD-1081</x:v>
      </x:c>
      <x:c r="B85" s="6" t="str">
        <x:v>2026-05-01</x:v>
      </x:c>
      <x:c r="C85" s="6" t="str">
        <x:v>online</x:v>
      </x:c>
      <x:c r="D85" s="6" t="str">
        <x:v>completed</x:v>
      </x:c>
      <x:c r="E85" s="6" t="str">
        <x:v>$2,680.00</x:v>
      </x:c>
      <x:c r="F85" s="6" t="str">
        <x:v>1286</x:v>
      </x:c>
    </x:row>
    <x:row r="86" ht="23" customHeight="1">
      <x:c r="A86" s="6" t="str">
        <x:v>ORD-1082</x:v>
      </x:c>
      <x:c r="B86" s="6" t="str">
        <x:v>2026-05-02</x:v>
      </x:c>
      <x:c r="C86" s="6" t="str">
        <x:v> Direct </x:v>
      </x:c>
      <x:c r="D86" s="6" t="str">
        <x:v>completed</x:v>
      </x:c>
      <x:c r="E86" s="6" t="str">
        <x:v>2817</x:v>
      </x:c>
      <x:c r="F86" s="6" t="str">
        <x:v>1535</x:v>
      </x:c>
    </x:row>
    <x:row r="87" ht="23" customHeight="1">
      <x:c r="A87" s="6" t="str">
        <x:v>ORD-1083</x:v>
      </x:c>
      <x:c r="B87" s="6" t="str">
        <x:v>2026-05-03</x:v>
      </x:c>
      <x:c r="C87" s="6" t="str">
        <x:v>PARTNER</x:v>
      </x:c>
      <x:c r="D87" s="6" t="str">
        <x:v>completed</x:v>
      </x:c>
      <x:c r="E87" s="6" t="str">
        <x:v>2954</x:v>
      </x:c>
      <x:c r="F87" s="6" t="str">
        <x:v>1802</x:v>
      </x:c>
    </x:row>
    <x:row r="88" ht="23" customHeight="1">
      <x:c r="A88" s="6" t="str">
        <x:v>ORD-1084</x:v>
      </x:c>
      <x:c r="B88" s="6" t="str">
        <x:v>2026-05-04</x:v>
      </x:c>
      <x:c r="C88" s="6" t="str">
        <x:v>online</x:v>
      </x:c>
      <x:c r="D88" s="6" t="str">
        <x:v>completed</x:v>
      </x:c>
      <x:c r="E88" s="6" t="str">
        <x:v>3091</x:v>
      </x:c>
      <x:c r="F88" s="6" t="str">
        <x:v>2086</x:v>
      </x:c>
    </x:row>
    <x:row r="89" ht="23" customHeight="1">
      <x:c r="A89" s="6" t="str">
        <x:v>ORD-1085</x:v>
      </x:c>
      <x:c r="B89" s="6" t="str">
        <x:v>2026-05-05</x:v>
      </x:c>
      <x:c r="C89" s="6" t="str">
        <x:v> Direct </x:v>
      </x:c>
      <x:c r="D89" s="6" t="str">
        <x:v>completed</x:v>
      </x:c>
      <x:c r="E89" s="6" t="str">
        <x:v>$3,228.00</x:v>
      </x:c>
      <x:c r="F89" s="6" t="str">
        <x:v>2389</x:v>
      </x:c>
    </x:row>
    <x:row r="90" ht="23" customHeight="1">
      <x:c r="A90" s="6" t="str">
        <x:v>ORD-1086</x:v>
      </x:c>
      <x:c r="B90" s="6" t="str">
        <x:v>2026-05-06</x:v>
      </x:c>
      <x:c r="C90" s="6" t="str">
        <x:v>PARTNER</x:v>
      </x:c>
      <x:c r="D90" s="6" t="str">
        <x:v>completed</x:v>
      </x:c>
      <x:c r="E90" s="6" t="str">
        <x:v>465</x:v>
      </x:c>
      <x:c r="F90" s="6" t="str">
        <x:v>223</x:v>
      </x:c>
    </x:row>
    <x:row r="91" ht="23" customHeight="1">
      <x:c r="A91" s="6" t="str">
        <x:v>ORD-1087</x:v>
      </x:c>
      <x:c r="B91" s="6" t="str">
        <x:v>2026-05-07</x:v>
      </x:c>
      <x:c r="C91" s="6" t="str">
        <x:v>online</x:v>
      </x:c>
      <x:c r="D91" s="6" t="str">
        <x:v>completed</x:v>
      </x:c>
      <x:c r="E91" s="6" t="str">
        <x:v>602</x:v>
      </x:c>
      <x:c r="F91" s="6" t="str"/>
    </x:row>
    <x:row r="92" ht="23" customHeight="1">
      <x:c r="A92" s="6" t="str">
        <x:v>ORD-1088</x:v>
      </x:c>
      <x:c r="B92" s="6" t="str">
        <x:v>2026-05-08</x:v>
      </x:c>
      <x:c r="C92" s="6" t="str">
        <x:v> Direct </x:v>
      </x:c>
      <x:c r="D92" s="6" t="str">
        <x:v>completed</x:v>
      </x:c>
      <x:c r="E92" s="6" t="str">
        <x:v>739</x:v>
      </x:c>
      <x:c r="F92" s="6" t="str">
        <x:v>451</x:v>
      </x:c>
    </x:row>
    <x:row r="93" ht="23" customHeight="1">
      <x:c r="A93" s="6" t="str">
        <x:v>ORD-1089</x:v>
      </x:c>
      <x:c r="B93" s="6" t="str">
        <x:v>2026-05-09</x:v>
      </x:c>
      <x:c r="C93" s="6" t="str">
        <x:v>PARTNER</x:v>
      </x:c>
      <x:c r="D93" s="6" t="str">
        <x:v>completed</x:v>
      </x:c>
      <x:c r="E93" s="6" t="str">
        <x:v>$876.00</x:v>
      </x:c>
      <x:c r="F93" s="6" t="str">
        <x:v>591</x:v>
      </x:c>
    </x:row>
    <x:row r="94" ht="23" customHeight="1">
      <x:c r="A94" s="6" t="str">
        <x:v>ORD-1090</x:v>
      </x:c>
      <x:c r="B94" s="6" t="str">
        <x:v>2026-05-10</x:v>
      </x:c>
      <x:c r="C94" s="6" t="str">
        <x:v>online</x:v>
      </x:c>
      <x:c r="D94" s="6" t="str">
        <x:v>completed</x:v>
      </x:c>
      <x:c r="E94" s="6" t="str">
        <x:v>1013</x:v>
      </x:c>
      <x:c r="F94" s="6" t="str">
        <x:v>750</x:v>
      </x:c>
    </x:row>
    <x:row r="95" ht="23" customHeight="1">
      <x:c r="A95" s="6" t="str">
        <x:v>ORD-1091</x:v>
      </x:c>
      <x:c r="B95" s="6" t="str">
        <x:v>2026-05-11</x:v>
      </x:c>
      <x:c r="C95" s="6" t="str">
        <x:v> Direct </x:v>
      </x:c>
      <x:c r="D95" s="6" t="str">
        <x:v>completed</x:v>
      </x:c>
      <x:c r="E95" s="6" t="str">
        <x:v>1150</x:v>
      </x:c>
      <x:c r="F95" s="6" t="str">
        <x:v>552</x:v>
      </x:c>
    </x:row>
    <x:row r="96" ht="23" customHeight="1">
      <x:c r="A96" s="6" t="str">
        <x:v>ORD-1092</x:v>
      </x:c>
      <x:c r="B96" s="6" t="str">
        <x:v>2026-05-12</x:v>
      </x:c>
      <x:c r="C96" s="6" t="str">
        <x:v>PARTNER</x:v>
      </x:c>
      <x:c r="D96" s="6" t="str">
        <x:v>completed</x:v>
      </x:c>
      <x:c r="E96" s="6" t="str">
        <x:v>1287</x:v>
      </x:c>
      <x:c r="F96" s="6" t="str">
        <x:v>701</x:v>
      </x:c>
    </x:row>
    <x:row r="97" ht="23" customHeight="1">
      <x:c r="A97" s="6" t="str">
        <x:v>ORD-1093</x:v>
      </x:c>
      <x:c r="B97" s="6" t="str">
        <x:v>2026-05-13</x:v>
      </x:c>
      <x:c r="C97" s="6" t="str">
        <x:v>online</x:v>
      </x:c>
      <x:c r="D97" s="6" t="str">
        <x:v>completed</x:v>
      </x:c>
      <x:c r="E97" s="6" t="str">
        <x:v>$1,424.00</x:v>
      </x:c>
      <x:c r="F97" s="6" t="str">
        <x:v>869</x:v>
      </x:c>
    </x:row>
    <x:row r="98" ht="23" customHeight="1">
      <x:c r="A98" s="6" t="str">
        <x:v>ORD-1094</x:v>
      </x:c>
      <x:c r="B98" s="6" t="str">
        <x:v>2026-05-14</x:v>
      </x:c>
      <x:c r="C98" s="6" t="str">
        <x:v> Direct </x:v>
      </x:c>
      <x:c r="D98" s="6" t="str">
        <x:v>completed</x:v>
      </x:c>
      <x:c r="E98" s="6" t="str">
        <x:v>1561</x:v>
      </x:c>
      <x:c r="F98" s="6" t="str">
        <x:v>1054</x:v>
      </x:c>
    </x:row>
    <x:row r="99" ht="23" customHeight="1">
      <x:c r="A99" s="6" t="str">
        <x:v>ORD-1095</x:v>
      </x:c>
      <x:c r="B99" s="6" t="str">
        <x:v>2026-05-15</x:v>
      </x:c>
      <x:c r="C99" s="6" t="str">
        <x:v>PARTNER</x:v>
      </x:c>
      <x:c r="D99" s="6" t="str">
        <x:v>completed</x:v>
      </x:c>
      <x:c r="E99" s="6" t="str">
        <x:v>1698</x:v>
      </x:c>
      <x:c r="F99" s="6" t="str">
        <x:v>1257</x:v>
      </x:c>
    </x:row>
    <x:row r="100" ht="23" customHeight="1">
      <x:c r="A100" s="6" t="str">
        <x:v>ORD-1096</x:v>
      </x:c>
      <x:c r="B100" s="6" t="str">
        <x:v>2026-05-16</x:v>
      </x:c>
      <x:c r="C100" s="6" t="str">
        <x:v>online</x:v>
      </x:c>
      <x:c r="D100" s="6" t="str">
        <x:v>completed</x:v>
      </x:c>
      <x:c r="E100" s="6" t="str">
        <x:v>1835</x:v>
      </x:c>
      <x:c r="F100" s="6" t="str">
        <x:v>881</x:v>
      </x:c>
    </x:row>
    <x:row r="101" ht="23" customHeight="1">
      <x:c r="A101" s="6" t="str">
        <x:v>ORD-1097</x:v>
      </x:c>
      <x:c r="B101" s="6" t="str">
        <x:v>2026-05-17</x:v>
      </x:c>
      <x:c r="C101" s="6" t="str">
        <x:v> Direct </x:v>
      </x:c>
      <x:c r="D101" s="6" t="str">
        <x:v>completed</x:v>
      </x:c>
      <x:c r="E101" s="6" t="str">
        <x:v>$1,972.00</x:v>
      </x:c>
      <x:c r="F101" s="6" t="str">
        <x:v>1075</x:v>
      </x:c>
    </x:row>
    <x:row r="102" ht="23" customHeight="1">
      <x:c r="A102" s="6" t="str">
        <x:v>ORD-1098</x:v>
      </x:c>
      <x:c r="B102" s="6" t="str">
        <x:v>2026-05-18</x:v>
      </x:c>
      <x:c r="C102" s="6" t="str">
        <x:v>PARTNER</x:v>
      </x:c>
      <x:c r="D102" s="6" t="str">
        <x:v>completed</x:v>
      </x:c>
      <x:c r="E102" s="6" t="str">
        <x:v>2109</x:v>
      </x:c>
      <x:c r="F102" s="6" t="str">
        <x:v>1286</x:v>
      </x:c>
    </x:row>
    <x:row r="103" ht="23" customHeight="1">
      <x:c r="A103" s="6" t="str">
        <x:v>ORD-1099</x:v>
      </x:c>
      <x:c r="B103" s="6" t="str">
        <x:v>2026-05-19</x:v>
      </x:c>
      <x:c r="C103" s="6" t="str">
        <x:v>online</x:v>
      </x:c>
      <x:c r="D103" s="6" t="str">
        <x:v>completed</x:v>
      </x:c>
      <x:c r="E103" s="6" t="str">
        <x:v>2246</x:v>
      </x:c>
      <x:c r="F103" s="6" t="str">
        <x:v>1516</x:v>
      </x:c>
    </x:row>
    <x:row r="104" ht="23" customHeight="1">
      <x:c r="A104" s="6" t="str">
        <x:v>ORD-1100</x:v>
      </x:c>
      <x:c r="B104" s="6" t="str">
        <x:v>2026-05-20</x:v>
      </x:c>
      <x:c r="C104" s="6" t="str">
        <x:v> Direct </x:v>
      </x:c>
      <x:c r="D104" s="6" t="str">
        <x:v>completed</x:v>
      </x:c>
      <x:c r="E104" s="6" t="str">
        <x:v>2383</x:v>
      </x:c>
      <x:c r="F104" s="6" t="str">
        <x:v>1763</x:v>
      </x:c>
    </x:row>
    <x:row r="105" ht="23" customHeight="1">
      <x:c r="A105" s="6" t="str">
        <x:v>ORD-1101</x:v>
      </x:c>
      <x:c r="B105" s="6" t="str">
        <x:v>2026-06-01</x:v>
      </x:c>
      <x:c r="C105" s="6" t="str">
        <x:v>PARTNER</x:v>
      </x:c>
      <x:c r="D105" s="6" t="str">
        <x:v>completed</x:v>
      </x:c>
      <x:c r="E105" s="6" t="str">
        <x:v>$2,520.00</x:v>
      </x:c>
      <x:c r="F105" s="6" t="str">
        <x:v>1210</x:v>
      </x:c>
    </x:row>
    <x:row r="106" ht="23" customHeight="1">
      <x:c r="A106" s="6" t="str">
        <x:v>ORD-1102</x:v>
      </x:c>
      <x:c r="B106" s="6" t="str">
        <x:v>2026-06-02</x:v>
      </x:c>
      <x:c r="C106" s="6" t="str">
        <x:v>online</x:v>
      </x:c>
      <x:c r="D106" s="6" t="str">
        <x:v>completed</x:v>
      </x:c>
      <x:c r="E106" s="6" t="str">
        <x:v>2657</x:v>
      </x:c>
      <x:c r="F106" s="6" t="str">
        <x:v>1448</x:v>
      </x:c>
    </x:row>
    <x:row r="107" ht="23" customHeight="1">
      <x:c r="A107" s="6" t="str">
        <x:v>ORD-1103</x:v>
      </x:c>
      <x:c r="B107" s="6" t="str">
        <x:v>2026-06-03</x:v>
      </x:c>
      <x:c r="C107" s="6" t="str">
        <x:v> Direct </x:v>
      </x:c>
      <x:c r="D107" s="6" t="str">
        <x:v>completed</x:v>
      </x:c>
      <x:c r="E107" s="6" t="str">
        <x:v>2794</x:v>
      </x:c>
      <x:c r="F107" s="6" t="str">
        <x:v>1704</x:v>
      </x:c>
    </x:row>
    <x:row r="108" ht="23" customHeight="1">
      <x:c r="A108" s="6" t="str">
        <x:v>ORD-1104</x:v>
      </x:c>
      <x:c r="B108" s="6" t="str">
        <x:v>2026-06-04</x:v>
      </x:c>
      <x:c r="C108" s="6" t="str">
        <x:v>PARTNER</x:v>
      </x:c>
      <x:c r="D108" s="6" t="str">
        <x:v>completed</x:v>
      </x:c>
      <x:c r="E108" s="6" t="str">
        <x:v>2931</x:v>
      </x:c>
      <x:c r="F108" s="6" t="str">
        <x:v>1978</x:v>
      </x:c>
    </x:row>
    <x:row r="109" ht="23" customHeight="1">
      <x:c r="A109" s="6" t="str">
        <x:v>ORD-1105</x:v>
      </x:c>
      <x:c r="B109" s="6" t="str">
        <x:v>2026-06-05</x:v>
      </x:c>
      <x:c r="C109" s="6" t="str">
        <x:v>online</x:v>
      </x:c>
      <x:c r="D109" s="6" t="str">
        <x:v>completed</x:v>
      </x:c>
      <x:c r="E109" s="6" t="str">
        <x:v>$3,068.00</x:v>
      </x:c>
      <x:c r="F109" s="6" t="str">
        <x:v>2270</x:v>
      </x:c>
    </x:row>
    <x:row r="110" ht="23" customHeight="1">
      <x:c r="A110" s="6" t="str">
        <x:v>ORD-1106</x:v>
      </x:c>
      <x:c r="B110" s="6" t="str">
        <x:v>2026-06-06</x:v>
      </x:c>
      <x:c r="C110" s="6" t="str">
        <x:v> Direct </x:v>
      </x:c>
      <x:c r="D110" s="6" t="str">
        <x:v>completed</x:v>
      </x:c>
      <x:c r="E110" s="6" t="str">
        <x:v>3205</x:v>
      </x:c>
      <x:c r="F110" s="6" t="str">
        <x:v>1538</x:v>
      </x:c>
    </x:row>
    <x:row r="111" ht="23" customHeight="1">
      <x:c r="A111" s="6" t="str">
        <x:v>ORD-1107</x:v>
      </x:c>
      <x:c r="B111" s="6" t="str">
        <x:v>2026-06-07</x:v>
      </x:c>
      <x:c r="C111" s="6" t="str">
        <x:v>PARTNER</x:v>
      </x:c>
      <x:c r="D111" s="6" t="str">
        <x:v>completed</x:v>
      </x:c>
      <x:c r="E111" s="6" t="str">
        <x:v>442</x:v>
      </x:c>
      <x:c r="F111" s="6" t="str">
        <x:v>241</x:v>
      </x:c>
    </x:row>
    <x:row r="112" ht="23" customHeight="1">
      <x:c r="A112" s="6" t="str">
        <x:v>ORD-1108</x:v>
      </x:c>
      <x:c r="B112" s="6" t="str">
        <x:v>2026-06-08</x:v>
      </x:c>
      <x:c r="C112" s="6" t="str">
        <x:v>online</x:v>
      </x:c>
      <x:c r="D112" s="6" t="str">
        <x:v>completed</x:v>
      </x:c>
      <x:c r="E112" s="6" t="str">
        <x:v>579</x:v>
      </x:c>
      <x:c r="F112" s="6" t="str">
        <x:v>353</x:v>
      </x:c>
    </x:row>
    <x:row r="113" ht="23" customHeight="1">
      <x:c r="A113" s="6" t="str">
        <x:v>ORD-1109</x:v>
      </x:c>
      <x:c r="B113" s="6" t="str">
        <x:v>2026-06-09</x:v>
      </x:c>
      <x:c r="C113" s="6" t="str">
        <x:v> Direct </x:v>
      </x:c>
      <x:c r="D113" s="6" t="str">
        <x:v>completed</x:v>
      </x:c>
      <x:c r="E113" s="6" t="str">
        <x:v>$716.00</x:v>
      </x:c>
      <x:c r="F113" s="6" t="str">
        <x:v>483</x:v>
      </x:c>
    </x:row>
    <x:row r="114" ht="23" customHeight="1">
      <x:c r="A114" s="6" t="str">
        <x:v>ORD-1110</x:v>
      </x:c>
      <x:c r="B114" s="6" t="str">
        <x:v>2026-06-10</x:v>
      </x:c>
      <x:c r="C114" s="6" t="str">
        <x:v>PARTNER</x:v>
      </x:c>
      <x:c r="D114" s="6" t="str">
        <x:v>completed</x:v>
      </x:c>
      <x:c r="E114" s="6" t="str">
        <x:v>853</x:v>
      </x:c>
      <x:c r="F114" s="6" t="str">
        <x:v>631</x:v>
      </x:c>
    </x:row>
    <x:row r="115" ht="23" customHeight="1">
      <x:c r="A115" s="6" t="str">
        <x:v>ORD-1111</x:v>
      </x:c>
      <x:c r="B115" s="6" t="str">
        <x:v>2026-06-11</x:v>
      </x:c>
      <x:c r="C115" s="6" t="str">
        <x:v>online</x:v>
      </x:c>
      <x:c r="D115" s="6" t="str">
        <x:v>completed</x:v>
      </x:c>
      <x:c r="E115" s="6" t="str">
        <x:v>990</x:v>
      </x:c>
      <x:c r="F115" s="6" t="str">
        <x:v>475</x:v>
      </x:c>
    </x:row>
    <x:row r="116" ht="23" customHeight="1">
      <x:c r="A116" s="6" t="str">
        <x:v>ORD-1112</x:v>
      </x:c>
      <x:c r="B116" s="6" t="str">
        <x:v>2026-06-12</x:v>
      </x:c>
      <x:c r="C116" s="6" t="str">
        <x:v> Direct </x:v>
      </x:c>
      <x:c r="D116" s="6" t="str">
        <x:v> Cancelled </x:v>
      </x:c>
      <x:c r="E116" s="6" t="str">
        <x:v>1127</x:v>
      </x:c>
      <x:c r="F116" s="6" t="str">
        <x:v>614</x:v>
      </x:c>
    </x:row>
    <x:row r="117" ht="23" customHeight="1">
      <x:c r="A117" s="6" t="str">
        <x:v>ORD-1113</x:v>
      </x:c>
      <x:c r="B117" s="6" t="str">
        <x:v>2026-06-13</x:v>
      </x:c>
      <x:c r="C117" s="6" t="str">
        <x:v>PARTNER</x:v>
      </x:c>
      <x:c r="D117" s="6" t="str">
        <x:v>completed</x:v>
      </x:c>
      <x:c r="E117" s="6" t="str">
        <x:v>$1,264.00</x:v>
      </x:c>
      <x:c r="F117" s="6" t="str">
        <x:v>771</x:v>
      </x:c>
    </x:row>
    <x:row r="118" ht="23" customHeight="1">
      <x:c r="A118" s="6" t="str">
        <x:v>ORD-1114</x:v>
      </x:c>
      <x:c r="B118" s="6" t="str">
        <x:v>2026-06-14</x:v>
      </x:c>
      <x:c r="C118" s="6" t="str">
        <x:v>online</x:v>
      </x:c>
      <x:c r="D118" s="6" t="str">
        <x:v>completed</x:v>
      </x:c>
      <x:c r="E118" s="6" t="str">
        <x:v>1401</x:v>
      </x:c>
      <x:c r="F118" s="6" t="str">
        <x:v>946</x:v>
      </x:c>
    </x:row>
    <x:row r="119" ht="23" customHeight="1">
      <x:c r="A119" s="6" t="str">
        <x:v>ORD-1115</x:v>
      </x:c>
      <x:c r="B119" s="6" t="str">
        <x:v>2026-06-15</x:v>
      </x:c>
      <x:c r="C119" s="6" t="str">
        <x:v> Direct </x:v>
      </x:c>
      <x:c r="D119" s="6" t="str">
        <x:v>completed</x:v>
      </x:c>
      <x:c r="E119" s="6" t="str">
        <x:v>1538</x:v>
      </x:c>
      <x:c r="F119" s="6" t="str">
        <x:v>1138</x:v>
      </x:c>
    </x:row>
    <x:row r="120" ht="23" customHeight="1">
      <x:c r="A120" s="6" t="str">
        <x:v>ORD-1116</x:v>
      </x:c>
      <x:c r="B120" s="6" t="str">
        <x:v>2026-06-16</x:v>
      </x:c>
      <x:c r="C120" s="6" t="str">
        <x:v>PARTNER</x:v>
      </x:c>
      <x:c r="D120" s="6" t="str">
        <x:v>completed</x:v>
      </x:c>
      <x:c r="E120" s="6" t="str">
        <x:v>1675</x:v>
      </x:c>
      <x:c r="F120" s="6" t="str">
        <x:v>804</x:v>
      </x:c>
    </x:row>
    <x:row r="121" ht="23" customHeight="1">
      <x:c r="A121" s="6" t="str">
        <x:v>ORD-1117</x:v>
      </x:c>
      <x:c r="B121" s="6" t="str">
        <x:v>2026-06-17</x:v>
      </x:c>
      <x:c r="C121" s="6" t="str">
        <x:v>online</x:v>
      </x:c>
      <x:c r="D121" s="6" t="str">
        <x:v>completed</x:v>
      </x:c>
      <x:c r="E121" s="6" t="str">
        <x:v>$1,812.00</x:v>
      </x:c>
      <x:c r="F121" s="6" t="str">
        <x:v>988</x:v>
      </x:c>
    </x:row>
    <x:row r="122" ht="23" customHeight="1">
      <x:c r="A122" s="6" t="str">
        <x:v>ORD-1118</x:v>
      </x:c>
      <x:c r="B122" s="6" t="str">
        <x:v>2026-06-18</x:v>
      </x:c>
      <x:c r="C122" s="6" t="str">
        <x:v> Direct </x:v>
      </x:c>
      <x:c r="D122" s="6" t="str">
        <x:v>completed</x:v>
      </x:c>
      <x:c r="E122" s="6" t="str">
        <x:v>1949</x:v>
      </x:c>
      <x:c r="F122" s="6" t="str">
        <x:v>1189</x:v>
      </x:c>
    </x:row>
    <x:row r="123" ht="23" customHeight="1">
      <x:c r="A123" s="6" t="str">
        <x:v>ORD-1119</x:v>
      </x:c>
      <x:c r="B123" s="6" t="str">
        <x:v>2026-06-19</x:v>
      </x:c>
      <x:c r="C123" s="6" t="str">
        <x:v>PARTNER</x:v>
      </x:c>
      <x:c r="D123" s="6" t="str">
        <x:v>completed</x:v>
      </x:c>
      <x:c r="E123" s="6" t="str">
        <x:v>2086</x:v>
      </x:c>
      <x:c r="F123" s="6" t="str">
        <x:v>1408</x:v>
      </x:c>
    </x:row>
    <x:row r="124" ht="23" customHeight="1">
      <x:c r="A124" s="6" t="str">
        <x:v>ORD-1120</x:v>
      </x:c>
      <x:c r="B124" s="6" t="str">
        <x:v>2026-06-20</x:v>
      </x:c>
      <x:c r="C124" s="6" t="str">
        <x:v>online</x:v>
      </x:c>
      <x:c r="D124" s="6" t="str">
        <x:v>completed</x:v>
      </x:c>
      <x:c r="E124" s="6" t="str">
        <x:v>2223</x:v>
      </x:c>
      <x:c r="F124" s="6" t="str">
        <x:v>1645</x:v>
      </x:c>
    </x:row>
    <x:row r="125" ht="23" customHeight="1">
      <x:c r="A125" s="6" t="str">
        <x:v>ORD-1010</x:v>
      </x:c>
      <x:c r="B125" s="6" t="str">
        <x:v>2026-01-10</x:v>
      </x:c>
      <x:c r="C125" s="6" t="str">
        <x:v> Direct </x:v>
      </x:c>
      <x:c r="D125" s="6" t="str">
        <x:v>completed</x:v>
      </x:c>
      <x:c r="E125" s="6" t="str">
        <x:v>1653</x:v>
      </x:c>
      <x:c r="F125" s="6" t="str">
        <x:v>1223</x:v>
      </x:c>
    </x:row>
    <x:row r="126" ht="23" customHeight="1">
      <x:c r="A126" s="6" t="str">
        <x:v>ORD-1024</x:v>
      </x:c>
      <x:c r="B126" s="6" t="str">
        <x:v>2026-02-04</x:v>
      </x:c>
      <x:c r="C126" s="6" t="str">
        <x:v>online</x:v>
      </x:c>
      <x:c r="D126" s="6" t="str">
        <x:v>completed</x:v>
      </x:c>
      <x:c r="E126" s="6" t="str">
        <x:v>671</x:v>
      </x:c>
      <x:c r="F126" s="6" t="str">
        <x:v>453</x:v>
      </x:c>
    </x:row>
    <x:row r="127" ht="23" customHeight="1">
      <x:c r="A127" s="6" t="str">
        <x:v>ORD-1045</x:v>
      </x:c>
      <x:c r="B127" s="6" t="str">
        <x:v>2026-03-05</x:v>
      </x:c>
      <x:c r="C127" s="6" t="str">
        <x:v>online</x:v>
      </x:c>
      <x:c r="D127" s="6" t="str">
        <x:v>completed</x:v>
      </x:c>
      <x:c r="E127" s="6" t="str">
        <x:v>$648.00</x:v>
      </x:c>
      <x:c r="F127" s="6" t="str">
        <x:v>480</x:v>
      </x:c>
    </x:row>
    <x:row r="128" ht="23" customHeight="1">
      <x:c r="A128" s="6" t="str">
        <x:v>ORD-1064</x:v>
      </x:c>
      <x:c r="B128" s="6" t="str">
        <x:v>2026-04-04</x:v>
      </x:c>
      <x:c r="C128" s="6" t="str">
        <x:v> Direct </x:v>
      </x:c>
      <x:c r="D128" s="6" t="str">
        <x:v>completed</x:v>
      </x:c>
      <x:c r="E128" s="6" t="str">
        <x:v>3251</x:v>
      </x:c>
      <x:c r="F128" s="6" t="str">
        <x:v>2194</x:v>
      </x:c>
    </x:row>
    <x:row r="129" ht="23" customHeight="1">
      <x:c r="A129" s="6" t="str">
        <x:v>ORD-1083</x:v>
      </x:c>
      <x:c r="B129" s="6" t="str">
        <x:v>2026-05-03</x:v>
      </x:c>
      <x:c r="C129" s="6" t="str">
        <x:v>PARTNER</x:v>
      </x:c>
      <x:c r="D129" s="6" t="str">
        <x:v>completed</x:v>
      </x:c>
      <x:c r="E129" s="6" t="str">
        <x:v>2954</x:v>
      </x:c>
      <x:c r="F129" s="6" t="str">
        <x:v>1802</x:v>
      </x:c>
    </x:row>
    <x:row r="130" ht="23" customHeight="1">
      <x:c r="A130" s="6" t="str">
        <x:v>ORD-1107</x:v>
      </x:c>
      <x:c r="B130" s="6" t="str">
        <x:v>2026-06-07</x:v>
      </x:c>
      <x:c r="C130" s="6" t="str">
        <x:v>PARTNER</x:v>
      </x:c>
      <x:c r="D130" s="6" t="str">
        <x:v>completed</x:v>
      </x:c>
      <x:c r="E130" s="6" t="str">
        <x:v>442</x:v>
      </x:c>
      <x:c r="F130" s="6" t="str">
        <x:v>241</x:v>
      </x:c>
    </x:row>
    <x:row r="131" ht="23" customHeight="1">
      <x:c r="A131" s="6"/>
      <x:c r="B131" s="6"/>
      <x:c r="C131" s="6"/>
      <x:c r="D131" s="6"/>
      <x:c r="E131" s="6"/>
      <x:c r="F131" s="6"/>
    </x:row>
    <x:row r="132" ht="23" customHeight="1">
      <x:c r="A132" s="6"/>
      <x:c r="B132" s="6"/>
      <x:c r="C132" s="6"/>
      <x:c r="D132" s="6"/>
      <x:c r="E132" s="6"/>
      <x:c r="F132" s="6"/>
    </x:row>
    <x:row r="133" ht="23" customHeight="1">
      <x:c r="A133" s="6"/>
      <x:c r="B133" s="6"/>
      <x:c r="C133" s="6"/>
      <x:c r="D133" s="6"/>
      <x:c r="E133" s="6"/>
      <x:c r="F133" s="6"/>
    </x:row>
    <x:row r="134" ht="23" customHeight="1">
      <x:c r="A134" s="6"/>
      <x:c r="B134" s="6"/>
      <x:c r="C134" s="6"/>
      <x:c r="D134" s="6"/>
      <x:c r="E134" s="6"/>
      <x:c r="F134" s="6"/>
    </x:row>
    <x:row r="135" ht="23" customHeight="1">
      <x:c r="A135" s="6"/>
      <x:c r="B135" s="6"/>
      <x:c r="C135" s="6"/>
      <x:c r="D135" s="6"/>
      <x:c r="E135" s="6"/>
      <x:c r="F135" s="6"/>
    </x:row>
    <x:row r="136" ht="23" customHeight="1">
      <x:c r="A136" s="6"/>
      <x:c r="B136" s="6"/>
      <x:c r="C136" s="6"/>
      <x:c r="D136" s="6"/>
      <x:c r="E136" s="6"/>
      <x:c r="F136" s="6"/>
    </x:row>
    <x:row r="137" ht="23" customHeight="1">
      <x:c r="A137" s="6"/>
      <x:c r="B137" s="6"/>
      <x:c r="C137" s="6"/>
      <x:c r="D137" s="6"/>
      <x:c r="E137" s="6"/>
      <x:c r="F137" s="6"/>
    </x:row>
    <x:row r="138" ht="23" customHeight="1">
      <x:c r="A138" s="6"/>
      <x:c r="B138" s="6"/>
      <x:c r="C138" s="6"/>
      <x:c r="D138" s="6"/>
      <x:c r="E138" s="6"/>
      <x:c r="F138" s="6"/>
    </x:row>
    <x:row r="139" ht="23" customHeight="1">
      <x:c r="A139" s="6"/>
      <x:c r="B139" s="6"/>
      <x:c r="C139" s="6"/>
      <x:c r="D139" s="6"/>
      <x:c r="E139" s="6"/>
      <x:c r="F139" s="6"/>
    </x:row>
    <x:row r="140" ht="23" customHeight="1">
      <x:c r="A140" s="6"/>
      <x:c r="B140" s="6"/>
      <x:c r="C140" s="6"/>
      <x:c r="D140" s="6"/>
      <x:c r="E140" s="6"/>
      <x:c r="F140" s="6"/>
    </x:row>
    <x:row r="141" ht="23" customHeight="1">
      <x:c r="A141" s="6"/>
      <x:c r="B141" s="6"/>
      <x:c r="C141" s="6"/>
      <x:c r="D141" s="6"/>
      <x:c r="E141" s="6"/>
      <x:c r="F141" s="6"/>
    </x:row>
    <x:row r="142" ht="23" customHeight="1">
      <x:c r="A142" s="6"/>
      <x:c r="B142" s="6"/>
      <x:c r="C142" s="6"/>
      <x:c r="D142" s="6"/>
      <x:c r="E142" s="6"/>
      <x:c r="F142" s="6"/>
    </x:row>
    <x:row r="143" ht="23" customHeight="1">
      <x:c r="A143" s="6"/>
      <x:c r="B143" s="6"/>
      <x:c r="C143" s="6"/>
      <x:c r="D143" s="6"/>
      <x:c r="E143" s="6"/>
      <x:c r="F143" s="6"/>
    </x:row>
    <x:row r="144" ht="23" customHeight="1">
      <x:c r="A144" s="6"/>
      <x:c r="B144" s="6"/>
      <x:c r="C144" s="6"/>
      <x:c r="D144" s="6"/>
      <x:c r="E144" s="6"/>
      <x:c r="F144" s="6"/>
    </x:row>
    <x:row r="145" ht="23" customHeight="1">
      <x:c r="A145" s="6"/>
      <x:c r="B145" s="6"/>
      <x:c r="C145" s="6"/>
      <x:c r="D145" s="6"/>
      <x:c r="E145" s="6"/>
      <x:c r="F145" s="6"/>
    </x:row>
    <x:row r="146" ht="23" customHeight="1">
      <x:c r="A146" s="6"/>
      <x:c r="B146" s="6"/>
      <x:c r="C146" s="6"/>
      <x:c r="D146" s="6"/>
      <x:c r="E146" s="6"/>
      <x:c r="F146" s="6"/>
    </x:row>
    <x:row r="147" ht="23" customHeight="1">
      <x:c r="A147" s="6"/>
      <x:c r="B147" s="6"/>
      <x:c r="C147" s="6"/>
      <x:c r="D147" s="6"/>
      <x:c r="E147" s="6"/>
      <x:c r="F147" s="6"/>
    </x:row>
    <x:row r="148" ht="23" customHeight="1">
      <x:c r="A148" s="6"/>
      <x:c r="B148" s="6"/>
      <x:c r="C148" s="6"/>
      <x:c r="D148" s="6"/>
      <x:c r="E148" s="6"/>
      <x:c r="F148" s="6"/>
    </x:row>
    <x:row r="149" ht="23" customHeight="1">
      <x:c r="A149" s="6"/>
      <x:c r="B149" s="6"/>
      <x:c r="C149" s="6"/>
      <x:c r="D149" s="6"/>
      <x:c r="E149" s="6"/>
      <x:c r="F149" s="6"/>
    </x:row>
    <x:row r="150" ht="23" customHeight="1">
      <x:c r="A150" s="6"/>
      <x:c r="B150" s="6"/>
      <x:c r="C150" s="6"/>
      <x:c r="D150" s="6"/>
      <x:c r="E150" s="6"/>
      <x:c r="F150" s="6"/>
    </x:row>
    <x:row r="151" ht="23" customHeight="1">
      <x:c r="A151" s="6"/>
      <x:c r="B151" s="6"/>
      <x:c r="C151" s="6"/>
      <x:c r="D151" s="6"/>
      <x:c r="E151" s="6"/>
      <x:c r="F151" s="6"/>
    </x:row>
    <x:row r="152" ht="23" customHeight="1">
      <x:c r="A152" s="6"/>
      <x:c r="B152" s="6"/>
      <x:c r="C152" s="6"/>
      <x:c r="D152" s="6"/>
      <x:c r="E152" s="6"/>
      <x:c r="F152" s="6"/>
    </x:row>
    <x:row r="153" ht="23" customHeight="1">
      <x:c r="A153" s="6"/>
      <x:c r="B153" s="6"/>
      <x:c r="C153" s="6"/>
      <x:c r="D153" s="6"/>
      <x:c r="E153" s="6"/>
      <x:c r="F153" s="6"/>
    </x:row>
    <x:row r="154" ht="23" customHeight="1">
      <x:c r="A154" s="6"/>
      <x:c r="B154" s="6"/>
      <x:c r="C154" s="6"/>
      <x:c r="D154" s="6"/>
      <x:c r="E154" s="6"/>
      <x:c r="F154" s="6"/>
    </x:row>
    <x:row r="155" ht="23" customHeight="1">
      <x:c r="A155" s="6"/>
      <x:c r="B155" s="6"/>
      <x:c r="C155" s="6"/>
      <x:c r="D155" s="6"/>
      <x:c r="E155" s="6"/>
      <x:c r="F155" s="6"/>
    </x:row>
    <x:row r="156" ht="23" customHeight="1">
      <x:c r="A156" s="6"/>
      <x:c r="B156" s="6"/>
      <x:c r="C156" s="6"/>
      <x:c r="D156" s="6"/>
      <x:c r="E156" s="6"/>
      <x:c r="F156" s="6"/>
    </x:row>
    <x:row r="157" ht="23" customHeight="1">
      <x:c r="A157" s="6"/>
      <x:c r="B157" s="6"/>
      <x:c r="C157" s="6"/>
      <x:c r="D157" s="6"/>
      <x:c r="E157" s="6"/>
      <x:c r="F157" s="6"/>
    </x:row>
    <x:row r="158" ht="23" customHeight="1">
      <x:c r="A158" s="6"/>
      <x:c r="B158" s="6"/>
      <x:c r="C158" s="6"/>
      <x:c r="D158" s="6"/>
      <x:c r="E158" s="6"/>
      <x:c r="F158" s="6"/>
    </x:row>
    <x:row r="159" ht="23" customHeight="1">
      <x:c r="A159" s="6"/>
      <x:c r="B159" s="6"/>
      <x:c r="C159" s="6"/>
      <x:c r="D159" s="6"/>
      <x:c r="E159" s="6"/>
      <x:c r="F159" s="6"/>
    </x:row>
    <x:row r="160" ht="23" customHeight="1">
      <x:c r="A160" s="6"/>
      <x:c r="B160" s="6"/>
      <x:c r="C160" s="6"/>
      <x:c r="D160" s="6"/>
      <x:c r="E160" s="6"/>
      <x:c r="F160" s="6"/>
    </x:row>
    <x:row r="161" ht="23" customHeight="1">
      <x:c r="A161" s="6"/>
      <x:c r="B161" s="6"/>
      <x:c r="C161" s="6"/>
      <x:c r="D161" s="6"/>
      <x:c r="E161" s="6"/>
      <x:c r="F161" s="6"/>
    </x:row>
    <x:row r="162" ht="23" customHeight="1">
      <x:c r="A162" s="6"/>
      <x:c r="B162" s="6"/>
      <x:c r="C162" s="6"/>
      <x:c r="D162" s="6"/>
      <x:c r="E162" s="6"/>
      <x:c r="F162" s="6"/>
    </x:row>
    <x:row r="163" ht="23" customHeight="1">
      <x:c r="A163" s="6"/>
      <x:c r="B163" s="6"/>
      <x:c r="C163" s="6"/>
      <x:c r="D163" s="6"/>
      <x:c r="E163" s="6"/>
      <x:c r="F163" s="6"/>
    </x:row>
    <x:row r="164" ht="23" customHeight="1">
      <x:c r="A164" s="6"/>
      <x:c r="B164" s="6"/>
      <x:c r="C164" s="6"/>
      <x:c r="D164" s="6"/>
      <x:c r="E164" s="6"/>
      <x:c r="F164" s="6"/>
    </x:row>
    <x:row r="165" ht="23" customHeight="1">
      <x:c r="A165" s="6"/>
      <x:c r="B165" s="6"/>
      <x:c r="C165" s="6"/>
      <x:c r="D165" s="6"/>
      <x:c r="E165" s="6"/>
      <x:c r="F165" s="6"/>
    </x:row>
    <x:row r="166" ht="23" customHeight="1">
      <x:c r="A166" s="6"/>
      <x:c r="B166" s="6"/>
      <x:c r="C166" s="6"/>
      <x:c r="D166" s="6"/>
      <x:c r="E166" s="6"/>
      <x:c r="F166" s="6"/>
    </x:row>
    <x:row r="167" ht="23" customHeight="1">
      <x:c r="A167" s="6"/>
      <x:c r="B167" s="6"/>
      <x:c r="C167" s="6"/>
      <x:c r="D167" s="6"/>
      <x:c r="E167" s="6"/>
      <x:c r="F167" s="6"/>
    </x:row>
    <x:row r="168" ht="23" customHeight="1">
      <x:c r="A168" s="6"/>
      <x:c r="B168" s="6"/>
      <x:c r="C168" s="6"/>
      <x:c r="D168" s="6"/>
      <x:c r="E168" s="6"/>
      <x:c r="F168" s="6"/>
    </x:row>
    <x:row r="169" ht="23" customHeight="1">
      <x:c r="A169" s="6"/>
      <x:c r="B169" s="6"/>
      <x:c r="C169" s="6"/>
      <x:c r="D169" s="6"/>
      <x:c r="E169" s="6"/>
      <x:c r="F169" s="6"/>
    </x:row>
    <x:row r="170" ht="23" customHeight="1">
      <x:c r="A170" s="6"/>
      <x:c r="B170" s="6"/>
      <x:c r="C170" s="6"/>
      <x:c r="D170" s="6"/>
      <x:c r="E170" s="6"/>
      <x:c r="F170" s="6"/>
    </x:row>
    <x:row r="171" ht="23" customHeight="1">
      <x:c r="A171" s="6"/>
      <x:c r="B171" s="6"/>
      <x:c r="C171" s="6"/>
      <x:c r="D171" s="6"/>
      <x:c r="E171" s="6"/>
      <x:c r="F171" s="6"/>
    </x:row>
    <x:row r="172" ht="23" customHeight="1">
      <x:c r="A172" s="6"/>
      <x:c r="B172" s="6"/>
      <x:c r="C172" s="6"/>
      <x:c r="D172" s="6"/>
      <x:c r="E172" s="6"/>
      <x:c r="F172" s="6"/>
    </x:row>
    <x:row r="173" ht="23" customHeight="1">
      <x:c r="A173" s="6"/>
      <x:c r="B173" s="6"/>
      <x:c r="C173" s="6"/>
      <x:c r="D173" s="6"/>
      <x:c r="E173" s="6"/>
      <x:c r="F173" s="6"/>
    </x:row>
    <x:row r="174" ht="23" customHeight="1">
      <x:c r="A174" s="6"/>
      <x:c r="B174" s="6"/>
      <x:c r="C174" s="6"/>
      <x:c r="D174" s="6"/>
      <x:c r="E174" s="6"/>
      <x:c r="F174" s="6"/>
    </x:row>
    <x:row r="175" ht="23" customHeight="1">
      <x:c r="A175" s="6"/>
      <x:c r="B175" s="6"/>
      <x:c r="C175" s="6"/>
      <x:c r="D175" s="6"/>
      <x:c r="E175" s="6"/>
      <x:c r="F175" s="6"/>
    </x:row>
    <x:row r="176" ht="23" customHeight="1">
      <x:c r="A176" s="6"/>
      <x:c r="B176" s="6"/>
      <x:c r="C176" s="6"/>
      <x:c r="D176" s="6"/>
      <x:c r="E176" s="6"/>
      <x:c r="F176" s="6"/>
    </x:row>
    <x:row r="177" ht="23" customHeight="1">
      <x:c r="A177" s="6"/>
      <x:c r="B177" s="6"/>
      <x:c r="C177" s="6"/>
      <x:c r="D177" s="6"/>
      <x:c r="E177" s="6"/>
      <x:c r="F177" s="6"/>
    </x:row>
    <x:row r="178" ht="23" customHeight="1">
      <x:c r="A178" s="6"/>
      <x:c r="B178" s="6"/>
      <x:c r="C178" s="6"/>
      <x:c r="D178" s="6"/>
      <x:c r="E178" s="6"/>
      <x:c r="F178" s="6"/>
    </x:row>
    <x:row r="179" ht="23" customHeight="1">
      <x:c r="A179" s="6"/>
      <x:c r="B179" s="6"/>
      <x:c r="C179" s="6"/>
      <x:c r="D179" s="6"/>
      <x:c r="E179" s="6"/>
      <x:c r="F179" s="6"/>
    </x:row>
    <x:row r="180" ht="23" customHeight="1">
      <x:c r="A180" s="6"/>
      <x:c r="B180" s="6"/>
      <x:c r="C180" s="6"/>
      <x:c r="D180" s="6"/>
      <x:c r="E180" s="6"/>
      <x:c r="F180" s="6"/>
    </x:row>
    <x:row r="181" ht="23" customHeight="1">
      <x:c r="A181" s="6"/>
      <x:c r="B181" s="6"/>
      <x:c r="C181" s="6"/>
      <x:c r="D181" s="6"/>
      <x:c r="E181" s="6"/>
      <x:c r="F181" s="6"/>
    </x:row>
    <x:row r="182" ht="23" customHeight="1">
      <x:c r="A182" s="6"/>
      <x:c r="B182" s="6"/>
      <x:c r="C182" s="6"/>
      <x:c r="D182" s="6"/>
      <x:c r="E182" s="6"/>
      <x:c r="F182" s="6"/>
    </x:row>
    <x:row r="183" ht="23" customHeight="1">
      <x:c r="A183" s="6"/>
      <x:c r="B183" s="6"/>
      <x:c r="C183" s="6"/>
      <x:c r="D183" s="6"/>
      <x:c r="E183" s="6"/>
      <x:c r="F183" s="6"/>
    </x:row>
    <x:row r="184" ht="23" customHeight="1">
      <x:c r="A184" s="6"/>
      <x:c r="B184" s="6"/>
      <x:c r="C184" s="6"/>
      <x:c r="D184" s="6"/>
      <x:c r="E184" s="6"/>
      <x:c r="F184" s="6"/>
    </x:row>
    <x:row r="185" ht="23" customHeight="1">
      <x:c r="A185" s="6"/>
      <x:c r="B185" s="6"/>
      <x:c r="C185" s="6"/>
      <x:c r="D185" s="6"/>
      <x:c r="E185" s="6"/>
      <x:c r="F185" s="6"/>
    </x:row>
    <x:row r="186" ht="23" customHeight="1">
      <x:c r="A186" s="6"/>
      <x:c r="B186" s="6"/>
      <x:c r="C186" s="6"/>
      <x:c r="D186" s="6"/>
      <x:c r="E186" s="6"/>
      <x:c r="F186" s="6"/>
    </x:row>
    <x:row r="187" ht="23" customHeight="1">
      <x:c r="A187" s="6"/>
      <x:c r="B187" s="6"/>
      <x:c r="C187" s="6"/>
      <x:c r="D187" s="6"/>
      <x:c r="E187" s="6"/>
      <x:c r="F187" s="6"/>
    </x:row>
    <x:row r="188" ht="23" customHeight="1">
      <x:c r="A188" s="6"/>
      <x:c r="B188" s="6"/>
      <x:c r="C188" s="6"/>
      <x:c r="D188" s="6"/>
      <x:c r="E188" s="6"/>
      <x:c r="F188" s="6"/>
    </x:row>
    <x:row r="189" ht="23" customHeight="1">
      <x:c r="A189" s="6"/>
      <x:c r="B189" s="6"/>
      <x:c r="C189" s="6"/>
      <x:c r="D189" s="6"/>
      <x:c r="E189" s="6"/>
      <x:c r="F189" s="6"/>
    </x:row>
    <x:row r="190" ht="23" customHeight="1">
      <x:c r="A190" s="6"/>
      <x:c r="B190" s="6"/>
      <x:c r="C190" s="6"/>
      <x:c r="D190" s="6"/>
      <x:c r="E190" s="6"/>
      <x:c r="F190" s="6"/>
    </x:row>
    <x:row r="191" ht="23" customHeight="1">
      <x:c r="A191" s="6"/>
      <x:c r="B191" s="6"/>
      <x:c r="C191" s="6"/>
      <x:c r="D191" s="6"/>
      <x:c r="E191" s="6"/>
      <x:c r="F191" s="6"/>
    </x:row>
    <x:row r="192" ht="23" customHeight="1">
      <x:c r="A192" s="6"/>
      <x:c r="B192" s="6"/>
      <x:c r="C192" s="6"/>
      <x:c r="D192" s="6"/>
      <x:c r="E192" s="6"/>
      <x:c r="F192" s="6"/>
    </x:row>
    <x:row r="193" ht="23" customHeight="1">
      <x:c r="A193" s="6"/>
      <x:c r="B193" s="6"/>
      <x:c r="C193" s="6"/>
      <x:c r="D193" s="6"/>
      <x:c r="E193" s="6"/>
      <x:c r="F193" s="6"/>
    </x:row>
    <x:row r="194" ht="23" customHeight="1">
      <x:c r="A194" s="6"/>
      <x:c r="B194" s="6"/>
      <x:c r="C194" s="6"/>
      <x:c r="D194" s="6"/>
      <x:c r="E194" s="6"/>
      <x:c r="F194" s="6"/>
    </x:row>
    <x:row r="195" ht="23" customHeight="1">
      <x:c r="A195" s="6"/>
      <x:c r="B195" s="6"/>
      <x:c r="C195" s="6"/>
      <x:c r="D195" s="6"/>
      <x:c r="E195" s="6"/>
      <x:c r="F195" s="6"/>
    </x:row>
    <x:row r="196" ht="23" customHeight="1">
      <x:c r="A196" s="6"/>
      <x:c r="B196" s="6"/>
      <x:c r="C196" s="6"/>
      <x:c r="D196" s="6"/>
      <x:c r="E196" s="6"/>
      <x:c r="F196" s="6"/>
    </x:row>
    <x:row r="197" ht="23" customHeight="1">
      <x:c r="A197" s="6"/>
      <x:c r="B197" s="6"/>
      <x:c r="C197" s="6"/>
      <x:c r="D197" s="6"/>
      <x:c r="E197" s="6"/>
      <x:c r="F197" s="6"/>
    </x:row>
    <x:row r="198" ht="23" customHeight="1">
      <x:c r="A198" s="6"/>
      <x:c r="B198" s="6"/>
      <x:c r="C198" s="6"/>
      <x:c r="D198" s="6"/>
      <x:c r="E198" s="6"/>
      <x:c r="F198" s="6"/>
    </x:row>
    <x:row r="199" ht="23" customHeight="1">
      <x:c r="A199" s="6"/>
      <x:c r="B199" s="6"/>
      <x:c r="C199" s="6"/>
      <x:c r="D199" s="6"/>
      <x:c r="E199" s="6"/>
      <x:c r="F199" s="6"/>
    </x:row>
    <x:row r="200" ht="23" customHeight="1">
      <x:c r="A200" s="6"/>
      <x:c r="B200" s="6"/>
      <x:c r="C200" s="6"/>
      <x:c r="D200" s="6"/>
      <x:c r="E200" s="6"/>
      <x:c r="F200" s="6"/>
    </x:row>
    <x:row r="201" ht="23" customHeight="1">
      <x:c r="A201" s="6"/>
      <x:c r="B201" s="6"/>
      <x:c r="C201" s="6"/>
      <x:c r="D201" s="6"/>
      <x:c r="E201" s="6"/>
      <x:c r="F201" s="6"/>
    </x:row>
    <x:row r="202" ht="23" customHeight="1">
      <x:c r="A202" s="6"/>
      <x:c r="B202" s="6"/>
      <x:c r="C202" s="6"/>
      <x:c r="D202" s="6"/>
      <x:c r="E202" s="6"/>
      <x:c r="F202" s="6"/>
    </x:row>
    <x:row r="203" ht="23" customHeight="1">
      <x:c r="A203" s="6"/>
      <x:c r="B203" s="6"/>
      <x:c r="C203" s="6"/>
      <x:c r="D203" s="6"/>
      <x:c r="E203" s="6"/>
      <x:c r="F203" s="6"/>
    </x:row>
    <x:row r="204" ht="23" customHeight="1">
      <x:c r="A204" s="6"/>
      <x:c r="B204" s="6"/>
      <x:c r="C204" s="6"/>
      <x:c r="D204" s="6"/>
      <x:c r="E204" s="6"/>
      <x:c r="F204" s="6"/>
    </x:row>
    <x:row r="205" ht="23" customHeight="1">
      <x:c r="A205" s="6"/>
      <x:c r="B205" s="6"/>
      <x:c r="C205" s="6"/>
      <x:c r="D205" s="6"/>
      <x:c r="E205" s="6"/>
      <x:c r="F205" s="6"/>
    </x:row>
    <x:row r="206" ht="23" customHeight="1">
      <x:c r="A206" s="6"/>
      <x:c r="B206" s="6"/>
      <x:c r="C206" s="6"/>
      <x:c r="D206" s="6"/>
      <x:c r="E206" s="6"/>
      <x:c r="F206" s="6"/>
    </x:row>
    <x:row r="207" ht="23" customHeight="1">
      <x:c r="A207" s="6"/>
      <x:c r="B207" s="6"/>
      <x:c r="C207" s="6"/>
      <x:c r="D207" s="6"/>
      <x:c r="E207" s="6"/>
      <x:c r="F207" s="6"/>
    </x:row>
    <x:row r="208" ht="23" customHeight="1">
      <x:c r="A208" s="6"/>
      <x:c r="B208" s="6"/>
      <x:c r="C208" s="6"/>
      <x:c r="D208" s="6"/>
      <x:c r="E208" s="6"/>
      <x:c r="F208" s="6"/>
    </x:row>
    <x:row r="209" ht="23" customHeight="1">
      <x:c r="A209" s="6"/>
      <x:c r="B209" s="6"/>
      <x:c r="C209" s="6"/>
      <x:c r="D209" s="6"/>
      <x:c r="E209" s="6"/>
      <x:c r="F209" s="6"/>
    </x:row>
    <x:row r="210" ht="23" customHeight="1">
      <x:c r="A210" s="6"/>
      <x:c r="B210" s="6"/>
      <x:c r="C210" s="6"/>
      <x:c r="D210" s="6"/>
      <x:c r="E210" s="6"/>
      <x:c r="F210" s="6"/>
    </x:row>
    <x:row r="211" ht="23" customHeight="1">
      <x:c r="A211" s="6"/>
      <x:c r="B211" s="6"/>
      <x:c r="C211" s="6"/>
      <x:c r="D211" s="6"/>
      <x:c r="E211" s="6"/>
      <x:c r="F211" s="6"/>
    </x:row>
    <x:row r="212" ht="23" customHeight="1">
      <x:c r="A212" s="6"/>
      <x:c r="B212" s="6"/>
      <x:c r="C212" s="6"/>
      <x:c r="D212" s="6"/>
      <x:c r="E212" s="6"/>
      <x:c r="F212" s="6"/>
    </x:row>
    <x:row r="213" ht="23" customHeight="1">
      <x:c r="A213" s="6"/>
      <x:c r="B213" s="6"/>
      <x:c r="C213" s="6"/>
      <x:c r="D213" s="6"/>
      <x:c r="E213" s="6"/>
      <x:c r="F213" s="6"/>
    </x:row>
    <x:row r="214" ht="23" customHeight="1">
      <x:c r="A214" s="6"/>
      <x:c r="B214" s="6"/>
      <x:c r="C214" s="6"/>
      <x:c r="D214" s="6"/>
      <x:c r="E214" s="6"/>
      <x:c r="F214" s="6"/>
    </x:row>
    <x:row r="215" ht="23" customHeight="1">
      <x:c r="A215" s="6"/>
      <x:c r="B215" s="6"/>
      <x:c r="C215" s="6"/>
      <x:c r="D215" s="6"/>
      <x:c r="E215" s="6"/>
      <x:c r="F215" s="6"/>
    </x:row>
    <x:row r="216" ht="23" customHeight="1">
      <x:c r="A216" s="6"/>
      <x:c r="B216" s="6"/>
      <x:c r="C216" s="6"/>
      <x:c r="D216" s="6"/>
      <x:c r="E216" s="6"/>
      <x:c r="F216" s="6"/>
    </x:row>
    <x:row r="217" ht="23" customHeight="1">
      <x:c r="A217" s="6"/>
      <x:c r="B217" s="6"/>
      <x:c r="C217" s="6"/>
      <x:c r="D217" s="6"/>
      <x:c r="E217" s="6"/>
      <x:c r="F217" s="6"/>
    </x:row>
    <x:row r="218" ht="23" customHeight="1">
      <x:c r="A218" s="6"/>
      <x:c r="B218" s="6"/>
      <x:c r="C218" s="6"/>
      <x:c r="D218" s="6"/>
      <x:c r="E218" s="6"/>
      <x:c r="F218" s="6"/>
    </x:row>
    <x:row r="219" ht="23" customHeight="1">
      <x:c r="A219" s="6"/>
      <x:c r="B219" s="6"/>
      <x:c r="C219" s="6"/>
      <x:c r="D219" s="6"/>
      <x:c r="E219" s="6"/>
      <x:c r="F219" s="6"/>
    </x:row>
    <x:row r="220" ht="23" customHeight="1">
      <x:c r="A220" s="6"/>
      <x:c r="B220" s="6"/>
      <x:c r="C220" s="6"/>
      <x:c r="D220" s="6"/>
      <x:c r="E220" s="6"/>
      <x:c r="F220" s="6"/>
    </x:row>
    <x:row r="221" ht="23" customHeight="1">
      <x:c r="A221" s="6"/>
      <x:c r="B221" s="6"/>
      <x:c r="C221" s="6"/>
      <x:c r="D221" s="6"/>
      <x:c r="E221" s="6"/>
      <x:c r="F221" s="6"/>
    </x:row>
    <x:row r="222" ht="23" customHeight="1">
      <x:c r="A222" s="6"/>
      <x:c r="B222" s="6"/>
      <x:c r="C222" s="6"/>
      <x:c r="D222" s="6"/>
      <x:c r="E222" s="6"/>
      <x:c r="F222" s="6"/>
    </x:row>
    <x:row r="223" ht="23" customHeight="1">
      <x:c r="A223" s="6"/>
      <x:c r="B223" s="6"/>
      <x:c r="C223" s="6"/>
      <x:c r="D223" s="6"/>
      <x:c r="E223" s="6"/>
      <x:c r="F223" s="6"/>
    </x:row>
    <x:row r="224" ht="23" customHeight="1">
      <x:c r="A224" s="6"/>
      <x:c r="B224" s="6"/>
      <x:c r="C224" s="6"/>
      <x:c r="D224" s="6"/>
      <x:c r="E224" s="6"/>
      <x:c r="F224" s="6"/>
    </x:row>
    <x:row r="225" ht="23" customHeight="1">
      <x:c r="A225" s="6"/>
      <x:c r="B225" s="6"/>
      <x:c r="C225" s="6"/>
      <x:c r="D225" s="6"/>
      <x:c r="E225" s="6"/>
      <x:c r="F225" s="6"/>
    </x:row>
    <x:row r="226" ht="23" customHeight="1">
      <x:c r="A226" s="6"/>
      <x:c r="B226" s="6"/>
      <x:c r="C226" s="6"/>
      <x:c r="D226" s="6"/>
      <x:c r="E226" s="6"/>
      <x:c r="F226" s="6"/>
    </x:row>
    <x:row r="227" ht="23" customHeight="1">
      <x:c r="A227" s="6"/>
      <x:c r="B227" s="6"/>
      <x:c r="C227" s="6"/>
      <x:c r="D227" s="6"/>
      <x:c r="E227" s="6"/>
      <x:c r="F227" s="6"/>
    </x:row>
    <x:row r="228" ht="23" customHeight="1">
      <x:c r="A228" s="6"/>
      <x:c r="B228" s="6"/>
      <x:c r="C228" s="6"/>
      <x:c r="D228" s="6"/>
      <x:c r="E228" s="6"/>
      <x:c r="F228" s="6"/>
    </x:row>
    <x:row r="229" ht="23" customHeight="1">
      <x:c r="A229" s="6"/>
      <x:c r="B229" s="6"/>
      <x:c r="C229" s="6"/>
      <x:c r="D229" s="6"/>
      <x:c r="E229" s="6"/>
      <x:c r="F229" s="6"/>
    </x:row>
    <x:row r="230" ht="23" customHeight="1">
      <x:c r="A230" s="6"/>
      <x:c r="B230" s="6"/>
      <x:c r="C230" s="6"/>
      <x:c r="D230" s="6"/>
      <x:c r="E230" s="6"/>
      <x:c r="F230" s="6"/>
    </x:row>
    <x:row r="231" ht="23" customHeight="1">
      <x:c r="A231" s="6"/>
      <x:c r="B231" s="6"/>
      <x:c r="C231" s="6"/>
      <x:c r="D231" s="6"/>
      <x:c r="E231" s="6"/>
      <x:c r="F231" s="6"/>
    </x:row>
    <x:row r="232" ht="23" customHeight="1">
      <x:c r="A232" s="6"/>
      <x:c r="B232" s="6"/>
      <x:c r="C232" s="6"/>
      <x:c r="D232" s="6"/>
      <x:c r="E232" s="6"/>
      <x:c r="F232" s="6"/>
    </x:row>
    <x:row r="233" ht="23" customHeight="1">
      <x:c r="A233" s="6"/>
      <x:c r="B233" s="6"/>
      <x:c r="C233" s="6"/>
      <x:c r="D233" s="6"/>
      <x:c r="E233" s="6"/>
      <x:c r="F233" s="6"/>
    </x:row>
    <x:row r="234" ht="23" customHeight="1">
      <x:c r="A234" s="6"/>
      <x:c r="B234" s="6"/>
      <x:c r="C234" s="6"/>
      <x:c r="D234" s="6"/>
      <x:c r="E234" s="6"/>
      <x:c r="F234" s="6"/>
    </x:row>
    <x:row r="235" ht="23" customHeight="1">
      <x:c r="A235" s="6"/>
      <x:c r="B235" s="6"/>
      <x:c r="C235" s="6"/>
      <x:c r="D235" s="6"/>
      <x:c r="E235" s="6"/>
      <x:c r="F235" s="6"/>
    </x:row>
    <x:row r="236" ht="23" customHeight="1">
      <x:c r="A236" s="6"/>
      <x:c r="B236" s="6"/>
      <x:c r="C236" s="6"/>
      <x:c r="D236" s="6"/>
      <x:c r="E236" s="6"/>
      <x:c r="F236" s="6"/>
    </x:row>
    <x:row r="237" ht="23" customHeight="1">
      <x:c r="A237" s="6"/>
      <x:c r="B237" s="6"/>
      <x:c r="C237" s="6"/>
      <x:c r="D237" s="6"/>
      <x:c r="E237" s="6"/>
      <x:c r="F237" s="6"/>
    </x:row>
    <x:row r="238" ht="23" customHeight="1">
      <x:c r="A238" s="6"/>
      <x:c r="B238" s="6"/>
      <x:c r="C238" s="6"/>
      <x:c r="D238" s="6"/>
      <x:c r="E238" s="6"/>
      <x:c r="F238" s="6"/>
    </x:row>
    <x:row r="239" ht="23" customHeight="1">
      <x:c r="A239" s="6"/>
      <x:c r="B239" s="6"/>
      <x:c r="C239" s="6"/>
      <x:c r="D239" s="6"/>
      <x:c r="E239" s="6"/>
      <x:c r="F239" s="6"/>
    </x:row>
    <x:row r="240" ht="23" customHeight="1">
      <x:c r="A240" s="6"/>
      <x:c r="B240" s="6"/>
      <x:c r="C240" s="6"/>
      <x:c r="D240" s="6"/>
      <x:c r="E240" s="6"/>
      <x:c r="F240" s="6"/>
    </x:row>
    <x:row r="241" ht="23" customHeight="1">
      <x:c r="A241" s="6"/>
      <x:c r="B241" s="6"/>
      <x:c r="C241" s="6"/>
      <x:c r="D241" s="6"/>
      <x:c r="E241" s="6"/>
      <x:c r="F241" s="6"/>
    </x:row>
    <x:row r="242" ht="23" customHeight="1">
      <x:c r="A242" s="6"/>
      <x:c r="B242" s="6"/>
      <x:c r="C242" s="6"/>
      <x:c r="D242" s="6"/>
      <x:c r="E242" s="6"/>
      <x:c r="F242" s="6"/>
    </x:row>
    <x:row r="243" ht="23" customHeight="1">
      <x:c r="A243" s="6"/>
      <x:c r="B243" s="6"/>
      <x:c r="C243" s="6"/>
      <x:c r="D243" s="6"/>
      <x:c r="E243" s="6"/>
      <x:c r="F243" s="6"/>
    </x:row>
    <x:row r="244" ht="23" customHeight="1">
      <x:c r="A244" s="6"/>
      <x:c r="B244" s="6"/>
      <x:c r="C244" s="6"/>
      <x:c r="D244" s="6"/>
      <x:c r="E244" s="6"/>
      <x:c r="F244" s="6"/>
    </x:row>
    <x:row r="245" ht="23" customHeight="1">
      <x:c r="A245" s="6"/>
      <x:c r="B245" s="6"/>
      <x:c r="C245" s="6"/>
      <x:c r="D245" s="6"/>
      <x:c r="E245" s="6"/>
      <x:c r="F245" s="6"/>
    </x:row>
    <x:row r="246" ht="23" customHeight="1">
      <x:c r="A246" s="6"/>
      <x:c r="B246" s="6"/>
      <x:c r="C246" s="6"/>
      <x:c r="D246" s="6"/>
      <x:c r="E246" s="6"/>
      <x:c r="F246" s="6"/>
    </x:row>
    <x:row r="247" ht="23" customHeight="1">
      <x:c r="A247" s="6"/>
      <x:c r="B247" s="6"/>
      <x:c r="C247" s="6"/>
      <x:c r="D247" s="6"/>
      <x:c r="E247" s="6"/>
      <x:c r="F247" s="6"/>
    </x:row>
    <x:row r="248" ht="23" customHeight="1">
      <x:c r="A248" s="6"/>
      <x:c r="B248" s="6"/>
      <x:c r="C248" s="6"/>
      <x:c r="D248" s="6"/>
      <x:c r="E248" s="6"/>
      <x:c r="F248" s="6"/>
    </x:row>
    <x:row r="249" ht="23" customHeight="1">
      <x:c r="A249" s="6"/>
      <x:c r="B249" s="6"/>
      <x:c r="C249" s="6"/>
      <x:c r="D249" s="6"/>
      <x:c r="E249" s="6"/>
      <x:c r="F249" s="6"/>
    </x:row>
    <x:row r="250" ht="23" customHeight="1">
      <x:c r="A250" s="6"/>
      <x:c r="B250" s="6"/>
      <x:c r="C250" s="6"/>
      <x:c r="D250" s="6"/>
      <x:c r="E250" s="6"/>
      <x:c r="F250" s="6"/>
    </x:row>
    <x:row r="251" ht="23" customHeight="1">
      <x:c r="A251" s="6"/>
      <x:c r="B251" s="6"/>
      <x:c r="C251" s="6"/>
      <x:c r="D251" s="6"/>
      <x:c r="E251" s="6"/>
      <x:c r="F251" s="6"/>
    </x:row>
    <x:row r="252" ht="23" customHeight="1">
      <x:c r="A252" s="6"/>
      <x:c r="B252" s="6"/>
      <x:c r="C252" s="6"/>
      <x:c r="D252" s="6"/>
      <x:c r="E252" s="6"/>
      <x:c r="F252" s="6"/>
    </x:row>
    <x:row r="253" ht="23" customHeight="1">
      <x:c r="A253" s="6"/>
      <x:c r="B253" s="6"/>
      <x:c r="C253" s="6"/>
      <x:c r="D253" s="6"/>
      <x:c r="E253" s="6"/>
      <x:c r="F253" s="6"/>
    </x:row>
    <x:row r="254" ht="23" customHeight="1">
      <x:c r="A254" s="6"/>
      <x:c r="B254" s="6"/>
      <x:c r="C254" s="6"/>
      <x:c r="D254" s="6"/>
      <x:c r="E254" s="6"/>
      <x:c r="F254" s="6"/>
    </x:row>
    <x:row r="255" ht="23" customHeight="1">
      <x:c r="A255" s="6"/>
      <x:c r="B255" s="6"/>
      <x:c r="C255" s="6"/>
      <x:c r="D255" s="6"/>
      <x:c r="E255" s="6"/>
      <x:c r="F255" s="6"/>
    </x:row>
    <x:row r="256" ht="23" customHeight="1">
      <x:c r="A256" s="6"/>
      <x:c r="B256" s="6"/>
      <x:c r="C256" s="6"/>
      <x:c r="D256" s="6"/>
      <x:c r="E256" s="6"/>
      <x:c r="F256" s="6"/>
    </x:row>
    <x:row r="257" ht="23" customHeight="1">
      <x:c r="A257" s="6"/>
      <x:c r="B257" s="6"/>
      <x:c r="C257" s="6"/>
      <x:c r="D257" s="6"/>
      <x:c r="E257" s="6"/>
      <x:c r="F257" s="6"/>
    </x:row>
    <x:row r="258" ht="23" customHeight="1">
      <x:c r="A258" s="6"/>
      <x:c r="B258" s="6"/>
      <x:c r="C258" s="6"/>
      <x:c r="D258" s="6"/>
      <x:c r="E258" s="6"/>
      <x:c r="F258" s="6"/>
    </x:row>
    <x:row r="259" ht="23" customHeight="1">
      <x:c r="A259" s="6"/>
      <x:c r="B259" s="6"/>
      <x:c r="C259" s="6"/>
      <x:c r="D259" s="6"/>
      <x:c r="E259" s="6"/>
      <x:c r="F259" s="6"/>
    </x:row>
    <x:row r="260" ht="23" customHeight="1">
      <x:c r="A260" s="6"/>
      <x:c r="B260" s="6"/>
      <x:c r="C260" s="6"/>
      <x:c r="D260" s="6"/>
      <x:c r="E260" s="6"/>
      <x:c r="F260" s="6"/>
    </x:row>
    <x:row r="261" ht="23" customHeight="1">
      <x:c r="A261" s="6"/>
      <x:c r="B261" s="6"/>
      <x:c r="C261" s="6"/>
      <x:c r="D261" s="6"/>
      <x:c r="E261" s="6"/>
      <x:c r="F261" s="6"/>
    </x:row>
    <x:row r="262" ht="23" customHeight="1">
      <x:c r="A262" s="6"/>
      <x:c r="B262" s="6"/>
      <x:c r="C262" s="6"/>
      <x:c r="D262" s="6"/>
      <x:c r="E262" s="6"/>
      <x:c r="F262" s="6"/>
    </x:row>
    <x:row r="263" ht="23" customHeight="1">
      <x:c r="A263" s="6"/>
      <x:c r="B263" s="6"/>
      <x:c r="C263" s="6"/>
      <x:c r="D263" s="6"/>
      <x:c r="E263" s="6"/>
      <x:c r="F263" s="6"/>
    </x:row>
    <x:row r="264" ht="23" customHeight="1">
      <x:c r="A264" s="6"/>
      <x:c r="B264" s="6"/>
      <x:c r="C264" s="6"/>
      <x:c r="D264" s="6"/>
      <x:c r="E264" s="6"/>
      <x:c r="F264" s="6"/>
    </x:row>
    <x:row r="265" ht="23" customHeight="1">
      <x:c r="A265" s="6"/>
      <x:c r="B265" s="6"/>
      <x:c r="C265" s="6"/>
      <x:c r="D265" s="6"/>
      <x:c r="E265" s="6"/>
      <x:c r="F265" s="6"/>
    </x:row>
    <x:row r="266" ht="23" customHeight="1">
      <x:c r="A266" s="6"/>
      <x:c r="B266" s="6"/>
      <x:c r="C266" s="6"/>
      <x:c r="D266" s="6"/>
      <x:c r="E266" s="6"/>
      <x:c r="F266" s="6"/>
    </x:row>
    <x:row r="267" ht="23" customHeight="1">
      <x:c r="A267" s="6"/>
      <x:c r="B267" s="6"/>
      <x:c r="C267" s="6"/>
      <x:c r="D267" s="6"/>
      <x:c r="E267" s="6"/>
      <x:c r="F267" s="6"/>
    </x:row>
    <x:row r="268" ht="23" customHeight="1">
      <x:c r="A268" s="6"/>
      <x:c r="B268" s="6"/>
      <x:c r="C268" s="6"/>
      <x:c r="D268" s="6"/>
      <x:c r="E268" s="6"/>
      <x:c r="F268" s="6"/>
    </x:row>
    <x:row r="269" ht="23" customHeight="1">
      <x:c r="A269" s="6"/>
      <x:c r="B269" s="6"/>
      <x:c r="C269" s="6"/>
      <x:c r="D269" s="6"/>
      <x:c r="E269" s="6"/>
      <x:c r="F269" s="6"/>
    </x:row>
    <x:row r="270" ht="23" customHeight="1">
      <x:c r="A270" s="6"/>
      <x:c r="B270" s="6"/>
      <x:c r="C270" s="6"/>
      <x:c r="D270" s="6"/>
      <x:c r="E270" s="6"/>
      <x:c r="F270" s="6"/>
    </x:row>
    <x:row r="271" ht="23" customHeight="1">
      <x:c r="A271" s="6"/>
      <x:c r="B271" s="6"/>
      <x:c r="C271" s="6"/>
      <x:c r="D271" s="6"/>
      <x:c r="E271" s="6"/>
      <x:c r="F271" s="6"/>
    </x:row>
    <x:row r="272" ht="23" customHeight="1">
      <x:c r="A272" s="6"/>
      <x:c r="B272" s="6"/>
      <x:c r="C272" s="6"/>
      <x:c r="D272" s="6"/>
      <x:c r="E272" s="6"/>
      <x:c r="F272" s="6"/>
    </x:row>
    <x:row r="273" ht="23" customHeight="1">
      <x:c r="A273" s="6"/>
      <x:c r="B273" s="6"/>
      <x:c r="C273" s="6"/>
      <x:c r="D273" s="6"/>
      <x:c r="E273" s="6"/>
      <x:c r="F273" s="6"/>
    </x:row>
    <x:row r="274" ht="23" customHeight="1">
      <x:c r="A274" s="6"/>
      <x:c r="B274" s="6"/>
      <x:c r="C274" s="6"/>
      <x:c r="D274" s="6"/>
      <x:c r="E274" s="6"/>
      <x:c r="F274" s="6"/>
    </x:row>
    <x:row r="275" ht="23" customHeight="1">
      <x:c r="A275" s="6"/>
      <x:c r="B275" s="6"/>
      <x:c r="C275" s="6"/>
      <x:c r="D275" s="6"/>
      <x:c r="E275" s="6"/>
      <x:c r="F275" s="6"/>
    </x:row>
    <x:row r="276" ht="23" customHeight="1">
      <x:c r="A276" s="6"/>
      <x:c r="B276" s="6"/>
      <x:c r="C276" s="6"/>
      <x:c r="D276" s="6"/>
      <x:c r="E276" s="6"/>
      <x:c r="F276" s="6"/>
    </x:row>
    <x:row r="277" ht="23" customHeight="1">
      <x:c r="A277" s="6"/>
      <x:c r="B277" s="6"/>
      <x:c r="C277" s="6"/>
      <x:c r="D277" s="6"/>
      <x:c r="E277" s="6"/>
      <x:c r="F277" s="6"/>
    </x:row>
    <x:row r="278" ht="23" customHeight="1">
      <x:c r="A278" s="6"/>
      <x:c r="B278" s="6"/>
      <x:c r="C278" s="6"/>
      <x:c r="D278" s="6"/>
      <x:c r="E278" s="6"/>
      <x:c r="F278" s="6"/>
    </x:row>
    <x:row r="279" ht="23" customHeight="1">
      <x:c r="A279" s="6"/>
      <x:c r="B279" s="6"/>
      <x:c r="C279" s="6"/>
      <x:c r="D279" s="6"/>
      <x:c r="E279" s="6"/>
      <x:c r="F279" s="6"/>
    </x:row>
    <x:row r="280" ht="23" customHeight="1">
      <x:c r="A280" s="6"/>
      <x:c r="B280" s="6"/>
      <x:c r="C280" s="6"/>
      <x:c r="D280" s="6"/>
      <x:c r="E280" s="6"/>
      <x:c r="F280" s="6"/>
    </x:row>
    <x:row r="281" ht="23" customHeight="1">
      <x:c r="A281" s="6"/>
      <x:c r="B281" s="6"/>
      <x:c r="C281" s="6"/>
      <x:c r="D281" s="6"/>
      <x:c r="E281" s="6"/>
      <x:c r="F281" s="6"/>
    </x:row>
    <x:row r="282" ht="23" customHeight="1">
      <x:c r="A282" s="6"/>
      <x:c r="B282" s="6"/>
      <x:c r="C282" s="6"/>
      <x:c r="D282" s="6"/>
      <x:c r="E282" s="6"/>
      <x:c r="F282" s="6"/>
    </x:row>
    <x:row r="283" ht="23" customHeight="1">
      <x:c r="A283" s="6"/>
      <x:c r="B283" s="6"/>
      <x:c r="C283" s="6"/>
      <x:c r="D283" s="6"/>
      <x:c r="E283" s="6"/>
      <x:c r="F283" s="6"/>
    </x:row>
    <x:row r="284" ht="23" customHeight="1">
      <x:c r="A284" s="6"/>
      <x:c r="B284" s="6"/>
      <x:c r="C284" s="6"/>
      <x:c r="D284" s="6"/>
      <x:c r="E284" s="6"/>
      <x:c r="F284" s="6"/>
    </x:row>
    <x:row r="285" ht="23" customHeight="1">
      <x:c r="A285" s="6"/>
      <x:c r="B285" s="6"/>
      <x:c r="C285" s="6"/>
      <x:c r="D285" s="6"/>
      <x:c r="E285" s="6"/>
      <x:c r="F285" s="6"/>
    </x:row>
    <x:row r="286" ht="23" customHeight="1">
      <x:c r="A286" s="6"/>
      <x:c r="B286" s="6"/>
      <x:c r="C286" s="6"/>
      <x:c r="D286" s="6"/>
      <x:c r="E286" s="6"/>
      <x:c r="F286" s="6"/>
    </x:row>
    <x:row r="287" ht="23" customHeight="1">
      <x:c r="A287" s="6"/>
      <x:c r="B287" s="6"/>
      <x:c r="C287" s="6"/>
      <x:c r="D287" s="6"/>
      <x:c r="E287" s="6"/>
      <x:c r="F287" s="6"/>
    </x:row>
    <x:row r="288" ht="23" customHeight="1">
      <x:c r="A288" s="6"/>
      <x:c r="B288" s="6"/>
      <x:c r="C288" s="6"/>
      <x:c r="D288" s="6"/>
      <x:c r="E288" s="6"/>
      <x:c r="F288" s="6"/>
    </x:row>
    <x:row r="289" ht="23" customHeight="1">
      <x:c r="A289" s="6"/>
      <x:c r="B289" s="6"/>
      <x:c r="C289" s="6"/>
      <x:c r="D289" s="6"/>
      <x:c r="E289" s="6"/>
      <x:c r="F289" s="6"/>
    </x:row>
    <x:row r="290" ht="23" customHeight="1">
      <x:c r="A290" s="6"/>
      <x:c r="B290" s="6"/>
      <x:c r="C290" s="6"/>
      <x:c r="D290" s="6"/>
      <x:c r="E290" s="6"/>
      <x:c r="F290" s="6"/>
    </x:row>
    <x:row r="291" ht="23" customHeight="1">
      <x:c r="A291" s="6"/>
      <x:c r="B291" s="6"/>
      <x:c r="C291" s="6"/>
      <x:c r="D291" s="6"/>
      <x:c r="E291" s="6"/>
      <x:c r="F291" s="6"/>
    </x:row>
    <x:row r="292" ht="23" customHeight="1">
      <x:c r="A292" s="6"/>
      <x:c r="B292" s="6"/>
      <x:c r="C292" s="6"/>
      <x:c r="D292" s="6"/>
      <x:c r="E292" s="6"/>
      <x:c r="F292" s="6"/>
    </x:row>
    <x:row r="293" ht="23" customHeight="1">
      <x:c r="A293" s="6"/>
      <x:c r="B293" s="6"/>
      <x:c r="C293" s="6"/>
      <x:c r="D293" s="6"/>
      <x:c r="E293" s="6"/>
      <x:c r="F293" s="6"/>
    </x:row>
    <x:row r="294" ht="23" customHeight="1">
      <x:c r="A294" s="6"/>
      <x:c r="B294" s="6"/>
      <x:c r="C294" s="6"/>
      <x:c r="D294" s="6"/>
      <x:c r="E294" s="6"/>
      <x:c r="F294" s="6"/>
    </x:row>
    <x:row r="295" ht="23" customHeight="1">
      <x:c r="A295" s="6"/>
      <x:c r="B295" s="6"/>
      <x:c r="C295" s="6"/>
      <x:c r="D295" s="6"/>
      <x:c r="E295" s="6"/>
      <x:c r="F295" s="6"/>
    </x:row>
    <x:row r="296" ht="23" customHeight="1">
      <x:c r="A296" s="6"/>
      <x:c r="B296" s="6"/>
      <x:c r="C296" s="6"/>
      <x:c r="D296" s="6"/>
      <x:c r="E296" s="6"/>
      <x:c r="F296" s="6"/>
    </x:row>
    <x:row r="297" ht="23" customHeight="1">
      <x:c r="A297" s="6"/>
      <x:c r="B297" s="6"/>
      <x:c r="C297" s="6"/>
      <x:c r="D297" s="6"/>
      <x:c r="E297" s="6"/>
      <x:c r="F297" s="6"/>
    </x:row>
    <x:row r="298" ht="23" customHeight="1">
      <x:c r="A298" s="6"/>
      <x:c r="B298" s="6"/>
      <x:c r="C298" s="6"/>
      <x:c r="D298" s="6"/>
      <x:c r="E298" s="6"/>
      <x:c r="F298" s="6"/>
    </x:row>
    <x:row r="299" ht="23" customHeight="1">
      <x:c r="A299" s="6"/>
      <x:c r="B299" s="6"/>
      <x:c r="C299" s="6"/>
      <x:c r="D299" s="6"/>
      <x:c r="E299" s="6"/>
      <x:c r="F299" s="6"/>
    </x:row>
    <x:row r="300" ht="23" customHeight="1">
      <x:c r="A300" s="6"/>
      <x:c r="B300" s="6"/>
      <x:c r="C300" s="6"/>
      <x:c r="D300" s="6"/>
      <x:c r="E300" s="6"/>
      <x:c r="F300" s="6"/>
    </x:row>
    <x:row r="301" ht="23" customHeight="1">
      <x:c r="A301" s="6"/>
      <x:c r="B301" s="6"/>
      <x:c r="C301" s="6"/>
      <x:c r="D301" s="6"/>
      <x:c r="E301" s="6"/>
      <x:c r="F301" s="6"/>
    </x:row>
    <x:row r="302" ht="23" customHeight="1">
      <x:c r="A302" s="6"/>
      <x:c r="B302" s="6"/>
      <x:c r="C302" s="6"/>
      <x:c r="D302" s="6"/>
      <x:c r="E302" s="6"/>
      <x:c r="F302" s="6"/>
    </x:row>
    <x:row r="303" ht="23" customHeight="1">
      <x:c r="A303" s="6"/>
      <x:c r="B303" s="6"/>
      <x:c r="C303" s="6"/>
      <x:c r="D303" s="6"/>
      <x:c r="E303" s="6"/>
      <x:c r="F303" s="6"/>
    </x:row>
    <x:row r="304" ht="23" customHeight="1">
      <x:c r="A304" s="6"/>
      <x:c r="B304" s="6"/>
      <x:c r="C304" s="6"/>
      <x:c r="D304" s="6"/>
      <x:c r="E304" s="6"/>
      <x:c r="F304" s="6"/>
    </x:row>
  </x:sheetData>
  <x:pageMargins left="0.7" right="0.7" top="0.75" bottom="0.75" header="0.3" footer="0.3"/>
  <x:tableParts count="1">
    <x:tablePart xmlns:r="http://schemas.openxmlformats.org/officeDocument/2006/relationships" r:id="R49b3d6d84c264a95"/>
  </x:tableParts>
</x:worksheet>
</file>